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92.168.100.78\総務課\財政係\諸調査\公営企業関係\経営分析\R5(R4)\"/>
    </mc:Choice>
  </mc:AlternateContent>
  <xr:revisionPtr revIDLastSave="0" documentId="13_ncr:1_{8A54284C-6C56-44F8-ACAC-B812480CB67F}" xr6:coauthVersionLast="47" xr6:coauthVersionMax="47" xr10:uidLastSave="{00000000-0000-0000-0000-000000000000}"/>
  <workbookProtection workbookAlgorithmName="SHA-512" workbookHashValue="UNtZMv9cvbV60yxZ1aCwAAdTeAL40JnytaeWmULOhxSQfOOM3hO/81bGFF4WKfp4YCfILZ4HVz65nymxWBlBOg==" workbookSaltValue="zjEc8w/jdHWP8939IrBGc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D8" i="4"/>
  <c r="W8" i="4"/>
  <c r="P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<sst xmlns="http://schemas.openxmlformats.org/spreadsheetml/2006/main" count="233" uniqueCount="117">
  <si>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</si>
  <si>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</si>
  <si>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</si>
  <si>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</si>
  <si>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</si>
  <si>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</si>
  <si>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</si>
  <si>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</si>
  <si>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</si>
  <si>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</si>
  <si>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</si>
  <si>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</si>
  <si>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</si>
  <si>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</si>
  <si>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</si>
  <si>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</si>
  <si>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</si>
  <si>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</si>
  <si>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</si>
  <si>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</si>
  <si>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</si>
  <si>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</si>
  <si>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</si>
  <si>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</si>
  <si>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</si>
  <si>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</si>
  <si>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</si>
  <si>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</si>
  <si>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</si>
  <si>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</si>
  <si>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</si>
  <si>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</si>
  <si>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</si>
  <si>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</si>
  <si>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</si>
  <si>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</si>
  <si>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</si>
  <si>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</si>
  <si>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</si>
  <si>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</si>
  <si>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</si>
  <si>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</si>
  <si>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</si>
  <si>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</si>
  <si>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</si>
  <si>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</si>
  <si>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</si>
  <si>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</si>
  <si>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</si>
  <si>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</si>
  <si>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</si>
  <si>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</si>
  <si>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</si>
  <si>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</si>
  <si>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</si>
  <si>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</si>
  <si>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</si>
  <si>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</si>
  <si>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</si>
  <si>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</si>
  <si>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</si>
  <si>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</si>
  <si>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</si>
  <si>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</si>
  <si>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</si>
  <si>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</si>
  <si>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</si>
  <si>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</si>
  <si>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</si>
  <si>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</si>
  <si>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</si>
  <si>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</si>
  <si>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</si>
  <si>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</si>
  <si>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</si>
  <si>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</si>
  <si>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</si>
  <si>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</si>
  <si>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</si>
  <si>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</si>
  <si>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</si>
  <si>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</si>
  <si>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</si>
  <si>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</si>
  <si>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</si>
  <si>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</si>
  <si>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</si>
  <si>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</si>
  <si>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</si>
  <si>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</si>
  <si>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</si>
  <si>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</si>
  <si>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</si>
  <si>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</si>
  <si>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</si>
  <si>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</si>
  <si>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</si>
  <si>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</si>
  <si>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</si>
  <si>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</si>
  <si>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</si>
  <si>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</si>
  <si>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</si>
  <si>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</si>
  <si>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</si>
  <si>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</si>
  <si>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</si>
  <si>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</si>
  <si>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</si>
  <si>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</si>
  <si>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</si>
  <si>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</si>
  <si>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</si>
  <si>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</si>
  <si>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道路工事に伴う支障水道管については、更新してきてはいるが、更新されていない管路が多数存在しているため、更新には多大な費用がかかることも二の足を踏んでいる要因のひとつとなっている。
　そのため、毎年老朽化による漏水が増えており、今後大規模な更新が必要と考えられる。
　</t>
    <phoneticPr fontId="4"/>
  </si>
  <si>
    <t>黒字会計を維持しているが、老朽した配水管が多々あるため、施設の維持管理、管路の計画的かつ継続的な更新、点検を実施し、不測の事態に備えられるよう運営をする必要がある。</t>
    <phoneticPr fontId="4"/>
  </si>
  <si>
    <r>
      <t>単年度収支は黒字の１００％以上となっており、一般会計からの繰入はない状況である。
　施設の規模、数としては人口の規模に沿ったものとなっており、施設の稼動効率や有収率は類似団体平均と比較して高い水準にある。</t>
    </r>
    <r>
      <rPr>
        <sz val="11"/>
        <rFont val="ＭＳ ゴシック"/>
        <family val="3"/>
        <charset val="128"/>
      </rPr>
      <t>今後の施設利用率については、人口減少とともにゆるやかに減少していくと思われる。　</t>
    </r>
    <r>
      <rPr>
        <sz val="11"/>
        <color theme="1"/>
        <rFont val="ＭＳ ゴシック"/>
        <family val="3"/>
        <charset val="128"/>
      </rPr>
      <t xml:space="preserve">
　施設整備において、企業債残高が少額であることや、料金回収率の高い水準、給水原価の安価なことを踏まえると、施設等への投資を先送りにしてきた経過がある。そのため、施設の老朽化による漏水が発生しており、今後給水コストの増大が懸念されるため、改善が必要である。
　料金収入の面では、一定期間で料金設定の見直しを図り、必要に応じて改定を行ってきている。現在の料金設定は平均的な金額であると思われるが、今後の配水管更新に向け、更なる料金改定、基金積み立てを充実させていく必要があ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</si>
</sst>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4A-4CA2-BAF2-5301D00BCC9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A84A-4CA2-BAF2-5301D00BCC9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68.42</c:v>
                </c:pt>
                <c:pt idx="1">
                  <c:v>68.45</c:v>
                </c:pt>
                <c:pt idx="2">
                  <c:v>61.87</c:v>
                </c:pt>
                <c:pt idx="3">
                  <c:v>60.49</c:v>
                </c:pt>
                <c:pt idx="4">
                  <c:v>60.58</c:v>
                </c:pt>
              </c:numCache>
            </c:numRef>
          </c:val>
          <c:extLst>
            <c:ext xmlns:c16="http://schemas.microsoft.com/office/drawing/2014/chart" uri="{C3380CC4-5D6E-409C-BE32-E72D297353CC}">
              <c16:uniqueId val="{00000000-48E2-400F-9331-37B7CC5011C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48E2-400F-9331-37B7CC5011C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84.72</c:v>
                </c:pt>
                <c:pt idx="1">
                  <c:v>84.72</c:v>
                </c:pt>
                <c:pt idx="2">
                  <c:v>85.02</c:v>
                </c:pt>
                <c:pt idx="3">
                  <c:v>85.02</c:v>
                </c:pt>
                <c:pt idx="4">
                  <c:v>85.04</c:v>
                </c:pt>
              </c:numCache>
            </c:numRef>
          </c:val>
          <c:extLst>
            <c:ext xmlns:c16="http://schemas.microsoft.com/office/drawing/2014/chart" uri="{C3380CC4-5D6E-409C-BE32-E72D297353CC}">
              <c16:uniqueId val="{00000000-2098-429E-A62C-38F3B239BB1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2098-429E-A62C-38F3B239BB1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173.85</c:v>
                </c:pt>
                <c:pt idx="1">
                  <c:v>118.23</c:v>
                </c:pt>
                <c:pt idx="2">
                  <c:v>106.47</c:v>
                </c:pt>
                <c:pt idx="3">
                  <c:v>128.38</c:v>
                </c:pt>
                <c:pt idx="4">
                  <c:v>123.3</c:v>
                </c:pt>
              </c:numCache>
            </c:numRef>
          </c:val>
          <c:extLst>
            <c:ext xmlns:c16="http://schemas.microsoft.com/office/drawing/2014/chart" uri="{C3380CC4-5D6E-409C-BE32-E72D297353CC}">
              <c16:uniqueId val="{00000000-9C73-4AF5-B1F6-D4900F4B73E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9C73-4AF5-B1F6-D4900F4B73E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A0-40DD-B9AE-CDE64D692B0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A0-40DD-B9AE-CDE64D692B0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C3-44EC-BC5B-C4C72F4B037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C3-44EC-BC5B-C4C72F4B037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88-400B-848E-DBC2DF70B0C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88-400B-848E-DBC2DF70B0C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16-45AD-AF84-1FF564DF540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16-45AD-AF84-1FF564DF540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48.89</c:v>
                </c:pt>
                <c:pt idx="1">
                  <c:v>45.07</c:v>
                </c:pt>
                <c:pt idx="2">
                  <c:v>45.14</c:v>
                </c:pt>
                <c:pt idx="3">
                  <c:v>45.37</c:v>
                </c:pt>
                <c:pt idx="4">
                  <c:v>59.36</c:v>
                </c:pt>
              </c:numCache>
            </c:numRef>
          </c:val>
          <c:extLst>
            <c:ext xmlns:c16="http://schemas.microsoft.com/office/drawing/2014/chart" uri="{C3380CC4-5D6E-409C-BE32-E72D297353CC}">
              <c16:uniqueId val="{00000000-06DA-481F-8999-F102ED6F8F0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06DA-481F-8999-F102ED6F8F0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244.36</c:v>
                </c:pt>
                <c:pt idx="1">
                  <c:v>166.08</c:v>
                </c:pt>
                <c:pt idx="2">
                  <c:v>178.51</c:v>
                </c:pt>
                <c:pt idx="3">
                  <c:v>155.53</c:v>
                </c:pt>
                <c:pt idx="4">
                  <c:v>164.35</c:v>
                </c:pt>
              </c:numCache>
            </c:numRef>
          </c:val>
          <c:extLst>
            <c:ext xmlns:c16="http://schemas.microsoft.com/office/drawing/2014/chart" uri="{C3380CC4-5D6E-409C-BE32-E72D297353CC}">
              <c16:uniqueId val="{00000000-F6E6-4B73-9135-E3B64A69DD4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F6E6-4B73-9135-E3B64A69DD4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83.65</c:v>
                </c:pt>
                <c:pt idx="1">
                  <c:v>124.97</c:v>
                </c:pt>
                <c:pt idx="2">
                  <c:v>119.85</c:v>
                </c:pt>
                <c:pt idx="3">
                  <c:v>138.22</c:v>
                </c:pt>
                <c:pt idx="4">
                  <c:v>131.54</c:v>
                </c:pt>
              </c:numCache>
            </c:numRef>
          </c:val>
          <c:extLst>
            <c:ext xmlns:c16="http://schemas.microsoft.com/office/drawing/2014/chart" uri="{C3380CC4-5D6E-409C-BE32-E72D297353CC}">
              <c16:uniqueId val="{00000000-B2D1-4781-AE16-B08157B6FAF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B2D1-4781-AE16-B08157B6FAF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利尻富士町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2259</v>
      </c>
      <c r="AM8" s="37"/>
      <c r="AN8" s="37"/>
      <c r="AO8" s="37"/>
      <c r="AP8" s="37"/>
      <c r="AQ8" s="37"/>
      <c r="AR8" s="37"/>
      <c r="AS8" s="37"/>
      <c r="AT8" s="38">
        <f>データ!$S$6</f>
        <v>105.62</v>
      </c>
      <c r="AU8" s="38"/>
      <c r="AV8" s="38"/>
      <c r="AW8" s="38"/>
      <c r="AX8" s="38"/>
      <c r="AY8" s="38"/>
      <c r="AZ8" s="38"/>
      <c r="BA8" s="38"/>
      <c r="BB8" s="38">
        <f>データ!$T$6</f>
        <v>21.39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3660</v>
      </c>
      <c r="X10" s="37"/>
      <c r="Y10" s="37"/>
      <c r="Z10" s="37"/>
      <c r="AA10" s="37"/>
      <c r="AB10" s="37"/>
      <c r="AC10" s="37"/>
      <c r="AD10" s="2"/>
      <c r="AE10" s="2"/>
      <c r="AF10" s="2"/>
      <c r="AG10" s="2"/>
      <c r="AH10" s="2"/>
      <c r="AI10" s="2"/>
      <c r="AJ10" s="2"/>
      <c r="AK10" s="2"/>
      <c r="AL10" s="37">
        <f>データ!$U$6</f>
        <v>2204</v>
      </c>
      <c r="AM10" s="37"/>
      <c r="AN10" s="37"/>
      <c r="AO10" s="37"/>
      <c r="AP10" s="37"/>
      <c r="AQ10" s="37"/>
      <c r="AR10" s="37"/>
      <c r="AS10" s="37"/>
      <c r="AT10" s="38">
        <f>データ!$V$6</f>
        <v>1.01</v>
      </c>
      <c r="AU10" s="38"/>
      <c r="AV10" s="38"/>
      <c r="AW10" s="38"/>
      <c r="AX10" s="38"/>
      <c r="AY10" s="38"/>
      <c r="AZ10" s="38"/>
      <c r="BA10" s="38"/>
      <c r="BB10" s="38">
        <f>データ!$W$6</f>
        <v>2182.1799999999998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7SwaqfdDurK8i+n/5T6dqTcrYtRu5lX4kpx4QssaN2+eNGlZ0g8pbkL5zK0EtWvnQEG4EIsDzSQFjN47SUPxMA==" saltValue="/AWbIly/lsLyOcQxIQMA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15199</v>
      </c>
      <c r="D6" s="20">
        <f t="shared" si="3"/>
        <v>47</v>
      </c>
      <c r="E6" s="20">
        <f t="shared" si="3"/>
        <v>1</v>
      </c>
      <c r="F6" s="20">
        <f t="shared" si="3"/>
        <v>0</v>
      </c>
      <c r="G6" s="20">
        <f t="shared" si="3"/>
        <v>0</v>
      </c>
      <c r="H6" s="20" t="str">
        <f t="shared" si="3"/>
        <v>北海道　利尻富士町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3660</v>
      </c>
      <c r="R6" s="21">
        <f t="shared" si="3"/>
        <v>2259</v>
      </c>
      <c r="S6" s="21">
        <f t="shared" si="3"/>
        <v>105.62</v>
      </c>
      <c r="T6" s="21">
        <f t="shared" si="3"/>
        <v>21.39</v>
      </c>
      <c r="U6" s="21">
        <f t="shared" si="3"/>
        <v>2204</v>
      </c>
      <c r="V6" s="21">
        <f t="shared" si="3"/>
        <v>1.01</v>
      </c>
      <c r="W6" s="21">
        <f t="shared" si="3"/>
        <v>2182.1799999999998</v>
      </c>
      <c r="X6" s="22">
        <f>IF(X7="",NA(),X7)</f>
        <v>173.85</v>
      </c>
      <c r="Y6" s="22">
        <f t="shared" ref="Y6:AG6" si="4">IF(Y7="",NA(),Y7)</f>
        <v>118.23</v>
      </c>
      <c r="Z6" s="22">
        <f t="shared" si="4"/>
        <v>106.47</v>
      </c>
      <c r="AA6" s="22">
        <f t="shared" si="4"/>
        <v>128.38</v>
      </c>
      <c r="AB6" s="22">
        <f t="shared" si="4"/>
        <v>123.3</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48.89</v>
      </c>
      <c r="BF6" s="22">
        <f t="shared" ref="BF6:BN6" si="7">IF(BF7="",NA(),BF7)</f>
        <v>45.07</v>
      </c>
      <c r="BG6" s="22">
        <f t="shared" si="7"/>
        <v>45.14</v>
      </c>
      <c r="BH6" s="22">
        <f t="shared" si="7"/>
        <v>45.37</v>
      </c>
      <c r="BI6" s="22">
        <f t="shared" si="7"/>
        <v>59.36</v>
      </c>
      <c r="BJ6" s="22">
        <f t="shared" si="7"/>
        <v>1007.7</v>
      </c>
      <c r="BK6" s="22">
        <f t="shared" si="7"/>
        <v>1018.52</v>
      </c>
      <c r="BL6" s="22">
        <f t="shared" si="7"/>
        <v>949.61</v>
      </c>
      <c r="BM6" s="22">
        <f t="shared" si="7"/>
        <v>918.84</v>
      </c>
      <c r="BN6" s="22">
        <f t="shared" si="7"/>
        <v>955.49</v>
      </c>
      <c r="BO6" s="21" t="str">
        <f>IF(BO7="","",IF(BO7="-","【-】","【"&amp;SUBSTITUTE(TEXT(BO7,"#,##0.00"),"-","△")&amp;"】"))</f>
        <v>【982.48】</v>
      </c>
      <c r="BP6" s="22">
        <f>IF(BP7="",NA(),BP7)</f>
        <v>244.36</v>
      </c>
      <c r="BQ6" s="22">
        <f t="shared" ref="BQ6:BY6" si="8">IF(BQ7="",NA(),BQ7)</f>
        <v>166.08</v>
      </c>
      <c r="BR6" s="22">
        <f t="shared" si="8"/>
        <v>178.51</v>
      </c>
      <c r="BS6" s="22">
        <f t="shared" si="8"/>
        <v>155.53</v>
      </c>
      <c r="BT6" s="22">
        <f t="shared" si="8"/>
        <v>164.35</v>
      </c>
      <c r="BU6" s="22">
        <f t="shared" si="8"/>
        <v>59.22</v>
      </c>
      <c r="BV6" s="22">
        <f t="shared" si="8"/>
        <v>58.79</v>
      </c>
      <c r="BW6" s="22">
        <f t="shared" si="8"/>
        <v>58.41</v>
      </c>
      <c r="BX6" s="22">
        <f t="shared" si="8"/>
        <v>58.27</v>
      </c>
      <c r="BY6" s="22">
        <f t="shared" si="8"/>
        <v>55.15</v>
      </c>
      <c r="BZ6" s="21" t="str">
        <f>IF(BZ7="","",IF(BZ7="-","【-】","【"&amp;SUBSTITUTE(TEXT(BZ7,"#,##0.00"),"-","△")&amp;"】"))</f>
        <v>【50.61】</v>
      </c>
      <c r="CA6" s="22">
        <f>IF(CA7="",NA(),CA7)</f>
        <v>83.65</v>
      </c>
      <c r="CB6" s="22">
        <f t="shared" ref="CB6:CJ6" si="9">IF(CB7="",NA(),CB7)</f>
        <v>124.97</v>
      </c>
      <c r="CC6" s="22">
        <f t="shared" si="9"/>
        <v>119.85</v>
      </c>
      <c r="CD6" s="22">
        <f t="shared" si="9"/>
        <v>138.22</v>
      </c>
      <c r="CE6" s="22">
        <f t="shared" si="9"/>
        <v>131.54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68.42</v>
      </c>
      <c r="CM6" s="22">
        <f t="shared" ref="CM6:CU6" si="10">IF(CM7="",NA(),CM7)</f>
        <v>68.45</v>
      </c>
      <c r="CN6" s="22">
        <f t="shared" si="10"/>
        <v>61.87</v>
      </c>
      <c r="CO6" s="22">
        <f t="shared" si="10"/>
        <v>60.49</v>
      </c>
      <c r="CP6" s="22">
        <f t="shared" si="10"/>
        <v>60.58</v>
      </c>
      <c r="CQ6" s="22">
        <f t="shared" si="10"/>
        <v>56.76</v>
      </c>
      <c r="CR6" s="22">
        <f t="shared" si="10"/>
        <v>56.04</v>
      </c>
      <c r="CS6" s="22">
        <f t="shared" si="10"/>
        <v>58.52</v>
      </c>
      <c r="CT6" s="22">
        <f t="shared" si="10"/>
        <v>58.88</v>
      </c>
      <c r="CU6" s="22">
        <f t="shared" si="10"/>
        <v>58.16</v>
      </c>
      <c r="CV6" s="21" t="str">
        <f>IF(CV7="","",IF(CV7="-","【-】","【"&amp;SUBSTITUTE(TEXT(CV7,"#,##0.00"),"-","△")&amp;"】"))</f>
        <v>【56.15】</v>
      </c>
      <c r="CW6" s="22">
        <f>IF(CW7="",NA(),CW7)</f>
        <v>84.72</v>
      </c>
      <c r="CX6" s="22">
        <f t="shared" ref="CX6:DF6" si="11">IF(CX7="",NA(),CX7)</f>
        <v>84.72</v>
      </c>
      <c r="CY6" s="22">
        <f t="shared" si="11"/>
        <v>85.02</v>
      </c>
      <c r="CZ6" s="22">
        <f t="shared" si="11"/>
        <v>85.02</v>
      </c>
      <c r="DA6" s="22">
        <f t="shared" si="11"/>
        <v>85.04</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15199</v>
      </c>
      <c r="D7" s="24">
        <v>47</v>
      </c>
      <c r="E7" s="24">
        <v>1</v>
      </c>
      <c r="F7" s="24">
        <v>0</v>
      </c>
      <c r="G7" s="24">
        <v>0</v>
      </c>
      <c r="H7" s="24" t="s">
        <v>95</v>
      </c>
      <c r="I7" s="24" t="s">
        <v>96</v>
      </c>
      <c r="J7" s="24" t="s">
        <v>97</v>
      </c>
      <c r="K7" s="24" t="s">
        <v>98</v>
      </c>
      <c r="L7" s="24" t="s">
        <v>99</v>
      </c>
      <c r="M7" s="24" t="s">
        <v>100</v>
      </c>
      <c r="N7" s="25" t="s">
        <v>101</v>
      </c>
      <c r="O7" s="25" t="s">
        <v>102</v>
      </c>
      <c r="P7" s="25">
        <v>100</v>
      </c>
      <c r="Q7" s="25">
        <v>3660</v>
      </c>
      <c r="R7" s="25">
        <v>2259</v>
      </c>
      <c r="S7" s="25">
        <v>105.62</v>
      </c>
      <c r="T7" s="25">
        <v>21.39</v>
      </c>
      <c r="U7" s="25">
        <v>2204</v>
      </c>
      <c r="V7" s="25">
        <v>1.01</v>
      </c>
      <c r="W7" s="25">
        <v>2182.1799999999998</v>
      </c>
      <c r="X7" s="25">
        <v>173.85</v>
      </c>
      <c r="Y7" s="25">
        <v>118.23</v>
      </c>
      <c r="Z7" s="25">
        <v>106.47</v>
      </c>
      <c r="AA7" s="25">
        <v>128.38</v>
      </c>
      <c r="AB7" s="25">
        <v>123.3</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48.89</v>
      </c>
      <c r="BF7" s="25">
        <v>45.07</v>
      </c>
      <c r="BG7" s="25">
        <v>45.14</v>
      </c>
      <c r="BH7" s="25">
        <v>45.37</v>
      </c>
      <c r="BI7" s="25">
        <v>59.36</v>
      </c>
      <c r="BJ7" s="25">
        <v>1007.7</v>
      </c>
      <c r="BK7" s="25">
        <v>1018.52</v>
      </c>
      <c r="BL7" s="25">
        <v>949.61</v>
      </c>
      <c r="BM7" s="25">
        <v>918.84</v>
      </c>
      <c r="BN7" s="25">
        <v>955.49</v>
      </c>
      <c r="BO7" s="25">
        <v>982.48</v>
      </c>
      <c r="BP7" s="25">
        <v>244.36</v>
      </c>
      <c r="BQ7" s="25">
        <v>166.08</v>
      </c>
      <c r="BR7" s="25">
        <v>178.51</v>
      </c>
      <c r="BS7" s="25">
        <v>155.53</v>
      </c>
      <c r="BT7" s="25">
        <v>164.35</v>
      </c>
      <c r="BU7" s="25">
        <v>59.22</v>
      </c>
      <c r="BV7" s="25">
        <v>58.79</v>
      </c>
      <c r="BW7" s="25">
        <v>58.41</v>
      </c>
      <c r="BX7" s="25">
        <v>58.27</v>
      </c>
      <c r="BY7" s="25">
        <v>55.15</v>
      </c>
      <c r="BZ7" s="25">
        <v>50.61</v>
      </c>
      <c r="CA7" s="25">
        <v>83.65</v>
      </c>
      <c r="CB7" s="25">
        <v>124.97</v>
      </c>
      <c r="CC7" s="25">
        <v>119.85</v>
      </c>
      <c r="CD7" s="25">
        <v>138.22</v>
      </c>
      <c r="CE7" s="25">
        <v>131.54</v>
      </c>
      <c r="CF7" s="25">
        <v>292.89999999999998</v>
      </c>
      <c r="CG7" s="25">
        <v>298.25</v>
      </c>
      <c r="CH7" s="25">
        <v>303.27999999999997</v>
      </c>
      <c r="CI7" s="25">
        <v>303.81</v>
      </c>
      <c r="CJ7" s="25">
        <v>310.26</v>
      </c>
      <c r="CK7" s="25">
        <v>320.83</v>
      </c>
      <c r="CL7" s="25">
        <v>68.42</v>
      </c>
      <c r="CM7" s="25">
        <v>68.45</v>
      </c>
      <c r="CN7" s="25">
        <v>61.87</v>
      </c>
      <c r="CO7" s="25">
        <v>60.49</v>
      </c>
      <c r="CP7" s="25">
        <v>60.58</v>
      </c>
      <c r="CQ7" s="25">
        <v>56.76</v>
      </c>
      <c r="CR7" s="25">
        <v>56.04</v>
      </c>
      <c r="CS7" s="25">
        <v>58.52</v>
      </c>
      <c r="CT7" s="25">
        <v>58.88</v>
      </c>
      <c r="CU7" s="25">
        <v>58.16</v>
      </c>
      <c r="CV7" s="25">
        <v>56.15</v>
      </c>
      <c r="CW7" s="25">
        <v>84.72</v>
      </c>
      <c r="CX7" s="25">
        <v>84.72</v>
      </c>
      <c r="CY7" s="25">
        <v>85.02</v>
      </c>
      <c r="CZ7" s="25">
        <v>85.02</v>
      </c>
      <c r="DA7" s="25">
        <v>85.04</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学</cp:lastModifiedBy>
  <cp:lastPrinted>2024-02-10T06:37:25Z</cp:lastPrinted>
  <dcterms:created xsi:type="dcterms:W3CDTF">2023-12-05T01:04:10Z</dcterms:created>
  <dcterms:modified xsi:type="dcterms:W3CDTF">2024-03-07T00:54:08Z</dcterms:modified>
  <cp:category/>
</cp:coreProperties>
</file>