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192.168.100.78\総務課\財政係\財政状況\財政状況資料集\R8(R6決算）\"/>
    </mc:Choice>
  </mc:AlternateContent>
  <xr:revisionPtr revIDLastSave="0" documentId="13_ncr:1_{0DD0A8A1-C4F9-4FF6-A3A4-4CC6F12DA7EA}"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23" i="12" l="1"/>
  <c r="V23" i="12"/>
  <c r="BG35" i="10"/>
  <c r="BG34"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C38" i="10"/>
  <c r="CO37" i="10"/>
  <c r="BE37" i="10"/>
  <c r="AM37" i="10"/>
  <c r="C37" i="10"/>
  <c r="CO36" i="10"/>
  <c r="BE36" i="10"/>
  <c r="AM36" i="10"/>
  <c r="C36" i="10"/>
  <c r="CO35" i="10"/>
  <c r="BW34" i="10"/>
  <c r="BW35" i="10" s="1"/>
  <c r="BW36" i="10" s="1"/>
  <c r="BW37" i="10" s="1"/>
  <c r="BW38" i="10" s="1"/>
  <c r="C34" i="10"/>
  <c r="C35" i="10" s="1"/>
  <c r="CO34" i="10" l="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 r="BE35" i="10" s="1"/>
</calcChain>
</file>

<file path=xl/sharedStrings.xml><?xml version="1.0" encoding="utf-8"?>
<sst xmlns="http://schemas.openxmlformats.org/spreadsheetml/2006/main" count="1078" uniqueCount="563">
  <si>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</si>
  <si>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</si>
  <si>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</si>
  <si>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</si>
  <si>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</si>
  <si>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</si>
  <si>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</si>
  <si>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</si>
  <si>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</si>
  <si>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</si>
  <si>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</si>
  <si>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</si>
  <si>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</si>
  <si>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</si>
  <si>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</si>
  <si>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</si>
  <si>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</si>
  <si>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</si>
  <si>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</si>
  <si>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</si>
  <si>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</si>
  <si>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</si>
  <si>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</si>
  <si>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</si>
  <si>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</si>
  <si>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</si>
  <si>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</si>
  <si>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</si>
  <si>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</si>
  <si>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</si>
  <si>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</si>
  <si>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</si>
  <si>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</si>
  <si>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</si>
  <si>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</si>
  <si>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</si>
  <si>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</si>
  <si>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</si>
  <si>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</si>
  <si>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</si>
  <si>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</si>
  <si>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</si>
  <si>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</si>
  <si>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</si>
  <si>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</si>
  <si>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</si>
  <si>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</si>
  <si>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</si>
  <si>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</si>
  <si>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</si>
  <si>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</si>
  <si>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</si>
  <si>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</si>
  <si>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</si>
  <si>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</si>
  <si>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</si>
  <si>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</si>
  <si>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</si>
  <si>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</si>
  <si>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</si>
  <si>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</si>
  <si>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</si>
  <si>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</si>
  <si>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</si>
  <si>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</si>
  <si>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</si>
  <si>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</si>
  <si>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</si>
  <si>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</si>
  <si>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</si>
  <si>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</si>
  <si>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</si>
  <si>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</si>
  <si>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</si>
  <si>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</si>
  <si>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</si>
  <si>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</si>
  <si>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</si>
  <si>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</si>
  <si>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</si>
  <si>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</si>
  <si>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</si>
  <si>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</si>
  <si>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</si>
  <si>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</si>
  <si>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</si>
  <si>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</si>
  <si>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</si>
  <si>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</si>
  <si>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</si>
  <si>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</si>
  <si>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</si>
  <si>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</si>
  <si>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</si>
  <si>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利尻富士町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</si>
  <si>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</si>
  <si>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</si>
  <si>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</si>
  <si>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</si>
  <si>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</si>
  <si>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</si>
  <si>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</si>
  <si>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</si>
  <si>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</si>
  <si>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</si>
  <si>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</si>
  <si>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</si>
  <si>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</si>
  <si>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</si>
  <si>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</si>
  <si>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</si>
  <si>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</si>
  <si>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</si>
  <si>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</si>
  <si>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</si>
  <si>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</si>
  <si>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</si>
  <si>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</si>
  <si>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</si>
  <si>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</si>
  <si>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</si>
  <si>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</si>
  <si>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</si>
  <si>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</si>
  <si>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</si>
  <si>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</si>
  <si>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</si>
  <si>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</si>
  <si>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</si>
  <si>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</si>
  <si>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</si>
  <si>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</si>
  <si>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</si>
  <si>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</si>
  <si>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</si>
  <si>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</si>
  <si>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</si>
  <si>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</si>
  <si>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</si>
  <si>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</si>
  <si>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</si>
  <si>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</si>
  <si>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</si>
  <si>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</si>
  <si>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</si>
  <si>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</si>
  <si>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</si>
  <si>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</si>
  <si>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</si>
  <si>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</si>
  <si>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</si>
  <si>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</si>
  <si>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</si>
  <si>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</si>
  <si>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</si>
  <si>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</si>
  <si>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</si>
  <si>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</si>
  <si>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</si>
  <si>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</si>
  <si>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</si>
  <si>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</si>
  <si>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</si>
  <si>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</si>
  <si>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</si>
  <si>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</si>
  <si>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</si>
  <si>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</si>
  <si>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</si>
  <si>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</si>
  <si>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</si>
  <si>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</si>
  <si>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</si>
  <si>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</si>
  <si>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</si>
  <si>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</si>
  <si>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</si>
  <si>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</si>
  <si>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</si>
  <si>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</si>
  <si>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</si>
  <si>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</si>
  <si>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</si>
  <si>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</si>
  <si>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</si>
  <si>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</si>
  <si>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</si>
  <si>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</si>
  <si>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</si>
  <si>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</si>
  <si>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</si>
  <si>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</si>
  <si>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</si>
  <si>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</si>
  <si>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</si>
  <si>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</si>
  <si>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</si>
  <si>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</si>
  <si>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</si>
  <si>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</si>
  <si>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</si>
  <si>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</si>
  <si>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</si>
  <si>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北海道利尻富士町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</si>
  <si>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</si>
  <si>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</si>
  <si>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</si>
  <si>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</si>
  <si>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</si>
  <si>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</si>
  <si>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</si>
  <si>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</si>
  <si>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</si>
  <si>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</si>
  <si>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</si>
  <si>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</si>
  <si>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</si>
  <si>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</si>
  <si>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</si>
  <si>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</si>
  <si>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</si>
  <si>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</si>
  <si>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</si>
  <si>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</si>
  <si>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</si>
  <si>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</si>
  <si>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</si>
  <si>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</si>
  <si>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</si>
  <si>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</si>
  <si>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</si>
  <si>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</si>
  <si>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</si>
  <si>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</si>
  <si>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</si>
  <si>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</si>
  <si>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</si>
  <si>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</si>
  <si>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</si>
  <si>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</si>
  <si>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</si>
  <si>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</si>
  <si>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</si>
  <si>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</si>
  <si>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</si>
  <si>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</si>
  <si>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</si>
  <si>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</si>
  <si>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</si>
  <si>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</si>
  <si>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</si>
  <si>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</si>
  <si>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</si>
  <si>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</si>
  <si>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</si>
  <si>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</si>
  <si>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</si>
  <si>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</si>
  <si>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</si>
  <si>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</si>
  <si>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</si>
  <si>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</si>
  <si>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</si>
  <si>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</si>
  <si>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</si>
  <si>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</si>
  <si>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</si>
  <si>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</si>
  <si>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</si>
  <si>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</si>
  <si>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</si>
  <si>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</si>
  <si>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</si>
  <si>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</si>
  <si>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</si>
  <si>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</si>
  <si>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</si>
  <si>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</si>
  <si>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</si>
  <si>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</si>
  <si>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</si>
  <si>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</si>
  <si>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</si>
  <si>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</si>
  <si>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</si>
  <si>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</si>
  <si>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</si>
  <si>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</si>
  <si>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</si>
  <si>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</si>
  <si>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</si>
  <si>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</si>
  <si>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</si>
  <si>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</si>
  <si>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</si>
  <si>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</si>
  <si>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</si>
  <si>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</si>
  <si>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</si>
  <si>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</si>
  <si>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</si>
  <si>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</si>
  <si>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</si>
  <si>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</si>
  <si>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</si>
  <si>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</si>
  <si>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</si>
  <si>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</si>
  <si>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</si>
  <si>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</si>
  <si>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</si>
  <si>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</si>
  <si>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</si>
  <si>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</si>
  <si>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</si>
  <si>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</si>
  <si>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</si>
  <si>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</si>
  <si>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</si>
  <si>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</si>
  <si>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</si>
  <si>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</si>
  <si>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</si>
  <si>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</si>
  <si>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</si>
  <si>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</si>
  <si>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</si>
  <si>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</si>
  <si>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</si>
  <si>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</si>
  <si>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</si>
  <si>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港湾整備</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</si>
  <si>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</si>
  <si>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</si>
  <si>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</si>
  <si>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</si>
  <si>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</si>
  <si>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</si>
  <si>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</si>
  <si>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</si>
  <si>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</si>
  <si>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</si>
  <si>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</si>
  <si>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</si>
  <si>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</si>
  <si>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</si>
  <si>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</si>
  <si>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</si>
  <si>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</si>
  <si>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</si>
  <si>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</si>
  <si>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</si>
  <si>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</si>
  <si>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</si>
  <si>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北海道利尻富士町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</si>
  <si>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</si>
  <si>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</si>
  <si>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</si>
  <si>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</si>
  <si>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</si>
  <si>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</si>
  <si>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</si>
  <si>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</si>
  <si>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</si>
  <si>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</si>
  <si>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</si>
  <si>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</si>
  <si>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</si>
  <si>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</si>
  <si>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</si>
  <si>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</si>
  <si>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</si>
  <si>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</si>
  <si>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</si>
  <si>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</si>
  <si>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利尻富士町歯科施設特別会計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</si>
  <si>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</si>
  <si>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</si>
  <si>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</si>
  <si>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</si>
  <si>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</si>
  <si>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</si>
  <si>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</si>
  <si>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</si>
  <si>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</si>
  <si>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</si>
  <si>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</si>
  <si>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</si>
  <si>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</si>
  <si>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利尻富士町国民健康保険事業特別会計</t>
    <phoneticPr fontId="5"/>
  </si>
  <si>
    <t>利尻富士町後期高齢者医療特別会計</t>
    <phoneticPr fontId="5"/>
  </si>
  <si>
    <t>利尻富士町介護保険事業特別会計</t>
    <phoneticPr fontId="5"/>
  </si>
  <si>
    <t>利尻富士町介護サービス特別会計</t>
    <phoneticPr fontId="5"/>
  </si>
  <si>
    <t>利尻富士町国民健康保険施設特別会計</t>
    <phoneticPr fontId="5"/>
  </si>
  <si>
    <t>利尻富士町簡易水道事業会計</t>
    <phoneticPr fontId="5"/>
  </si>
  <si>
    <t>法適用企業</t>
    <phoneticPr fontId="5"/>
  </si>
  <si>
    <t>利尻富士町下水道事業会計</t>
    <phoneticPr fontId="5"/>
  </si>
  <si>
    <t>利尻富士町港湾整備事業特別会計</t>
    <phoneticPr fontId="5"/>
  </si>
  <si>
    <t>法非適用企業</t>
    <phoneticPr fontId="5"/>
  </si>
  <si>
    <t>利尻富士町温泉事業特別会計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</si>
  <si>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</si>
  <si>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</si>
  <si>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</si>
  <si>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</si>
  <si>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</si>
  <si>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</si>
  <si>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</si>
  <si>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</si>
  <si>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</si>
  <si>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</si>
  <si>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</si>
  <si>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</si>
  <si>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</si>
  <si>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</si>
  <si>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</si>
  <si>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</si>
  <si>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</si>
  <si>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</si>
  <si>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</si>
  <si>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</si>
  <si>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</si>
  <si>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</si>
  <si>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</si>
  <si>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</si>
  <si>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</si>
  <si>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</si>
  <si>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</si>
  <si>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</si>
  <si>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</si>
  <si>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</si>
  <si>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</si>
  <si>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</si>
  <si>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</si>
  <si>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</si>
  <si>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</si>
  <si>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</si>
  <si>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</si>
  <si>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</si>
  <si>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</si>
  <si>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</si>
  <si>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</si>
  <si>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</si>
  <si>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</si>
  <si>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</si>
  <si>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</si>
  <si>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</si>
  <si>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</si>
  <si>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</si>
  <si>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</si>
  <si>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</si>
  <si>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</si>
  <si>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</si>
  <si>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</si>
  <si>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</si>
  <si>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</si>
  <si>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</si>
  <si>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</si>
  <si>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</si>
  <si>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</si>
  <si>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</si>
  <si>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</si>
  <si>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</si>
  <si>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</si>
  <si>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</si>
  <si>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</si>
  <si>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</si>
  <si>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</si>
  <si>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</si>
  <si>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</si>
  <si>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</si>
  <si>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</si>
  <si>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</si>
  <si>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</si>
  <si>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</si>
  <si>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</si>
  <si>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</si>
  <si>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</si>
  <si>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</si>
  <si>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</si>
  <si>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</si>
  <si>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</si>
  <si>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</si>
  <si>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</si>
  <si>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</si>
  <si>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</si>
  <si>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</si>
  <si>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</si>
  <si>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</si>
  <si>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</si>
  <si>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</si>
  <si>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</si>
  <si>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</si>
  <si>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</si>
  <si>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</si>
  <si>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</si>
  <si>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</si>
  <si>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</si>
  <si>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</si>
  <si>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</si>
  <si>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</si>
  <si>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</si>
  <si>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</si>
  <si>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</si>
  <si>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</si>
  <si>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</si>
  <si>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</si>
  <si>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</si>
  <si>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</si>
  <si>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</si>
  <si>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</si>
  <si>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</si>
  <si>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</si>
  <si>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</si>
  <si>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</si>
  <si>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</si>
  <si>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</si>
  <si>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</si>
  <si>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</si>
  <si>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</si>
  <si>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</si>
  <si>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</si>
  <si>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</si>
  <si>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</si>
  <si>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</si>
  <si>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</si>
  <si>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</si>
  <si>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</si>
  <si>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</si>
  <si>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</si>
  <si>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</si>
  <si>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</si>
  <si>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</si>
  <si>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</si>
  <si>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</si>
  <si>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</si>
  <si>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0.31</t>
  </si>
  <si>
    <t>一般会計</t>
  </si>
  <si>
    <t>利尻富士町簡易水道事業会計</t>
  </si>
  <si>
    <t>利尻富士町介護保険事業特別会計</t>
  </si>
  <si>
    <t>利尻富士町下水道事業会計</t>
  </si>
  <si>
    <t>利尻富士町介護サービス特別会計</t>
  </si>
  <si>
    <t>利尻富士町国民健康保険事業特別会計</t>
  </si>
  <si>
    <t>利尻富士町国民健康保険施設特別会計</t>
  </si>
  <si>
    <t>利尻富士町歯科施設特別会計</t>
  </si>
  <si>
    <t>その他会計（赤字）</t>
  </si>
  <si>
    <t>その他会計（黒字）</t>
  </si>
  <si>
    <t>R02</t>
    <phoneticPr fontId="5"/>
  </si>
  <si>
    <t>R03</t>
    <phoneticPr fontId="5"/>
  </si>
  <si>
    <t>R04</t>
    <phoneticPr fontId="5"/>
  </si>
  <si>
    <t>R05</t>
    <phoneticPr fontId="5"/>
  </si>
  <si>
    <t>R06</t>
    <phoneticPr fontId="5"/>
  </si>
  <si>
    <t>株式会社利尻島振興公社</t>
    <phoneticPr fontId="2"/>
  </si>
  <si>
    <t>-</t>
    <phoneticPr fontId="2"/>
  </si>
  <si>
    <t>利尻島国民健康保険病院組合（病院事業）</t>
    <rPh sb="0" eb="3">
      <t>リシリトウ</t>
    </rPh>
    <rPh sb="3" eb="5">
      <t>コクミン</t>
    </rPh>
    <rPh sb="5" eb="7">
      <t>ケンコウ</t>
    </rPh>
    <rPh sb="7" eb="9">
      <t>ホケン</t>
    </rPh>
    <rPh sb="9" eb="11">
      <t>ビョウイン</t>
    </rPh>
    <rPh sb="11" eb="13">
      <t>クミアイ</t>
    </rPh>
    <rPh sb="14" eb="16">
      <t>ビョウイン</t>
    </rPh>
    <rPh sb="16" eb="18">
      <t>ジギョウ</t>
    </rPh>
    <phoneticPr fontId="10"/>
  </si>
  <si>
    <t>利尻島国民健康保険病院組合（訪問看護事業）</t>
    <rPh sb="0" eb="3">
      <t>リシリトウ</t>
    </rPh>
    <rPh sb="3" eb="5">
      <t>コクミン</t>
    </rPh>
    <rPh sb="5" eb="7">
      <t>ケンコウ</t>
    </rPh>
    <rPh sb="7" eb="9">
      <t>ホケン</t>
    </rPh>
    <rPh sb="9" eb="11">
      <t>ビョウイン</t>
    </rPh>
    <rPh sb="11" eb="13">
      <t>クミアイ</t>
    </rPh>
    <rPh sb="14" eb="16">
      <t>ホウモン</t>
    </rPh>
    <rPh sb="16" eb="18">
      <t>カンゴ</t>
    </rPh>
    <rPh sb="18" eb="20">
      <t>ジギョウ</t>
    </rPh>
    <phoneticPr fontId="10"/>
  </si>
  <si>
    <t>利尻郡清掃施設組合</t>
    <rPh sb="0" eb="3">
      <t>リシリグン</t>
    </rPh>
    <rPh sb="3" eb="5">
      <t>セイソウ</t>
    </rPh>
    <rPh sb="5" eb="7">
      <t>シセツ</t>
    </rPh>
    <rPh sb="7" eb="9">
      <t>クミアイ</t>
    </rPh>
    <phoneticPr fontId="10"/>
  </si>
  <si>
    <t>利尻郡学校給食組合</t>
    <rPh sb="0" eb="3">
      <t>リシリグン</t>
    </rPh>
    <rPh sb="3" eb="5">
      <t>ガッコウ</t>
    </rPh>
    <rPh sb="5" eb="7">
      <t>キュウショク</t>
    </rPh>
    <rPh sb="7" eb="9">
      <t>クミアイ</t>
    </rPh>
    <phoneticPr fontId="10"/>
  </si>
  <si>
    <t>利尻礼文消防事務組合</t>
    <rPh sb="0" eb="2">
      <t>リシリ</t>
    </rPh>
    <rPh sb="2" eb="4">
      <t>レブン</t>
    </rPh>
    <rPh sb="4" eb="6">
      <t>ショウボウ</t>
    </rPh>
    <rPh sb="6" eb="8">
      <t>ジム</t>
    </rPh>
    <rPh sb="8" eb="10">
      <t>クミアイ</t>
    </rPh>
    <phoneticPr fontId="10"/>
  </si>
  <si>
    <t>子ども・子育て応援基金</t>
    <rPh sb="0" eb="1">
      <t>コ</t>
    </rPh>
    <rPh sb="4" eb="6">
      <t>コソダ</t>
    </rPh>
    <rPh sb="7" eb="9">
      <t>オウエン</t>
    </rPh>
    <rPh sb="9" eb="11">
      <t>キキン</t>
    </rPh>
    <phoneticPr fontId="2"/>
  </si>
  <si>
    <t>役場庁舎維持補修基金</t>
    <rPh sb="0" eb="4">
      <t>ヤクバチョウシャ</t>
    </rPh>
    <rPh sb="4" eb="6">
      <t>イジ</t>
    </rPh>
    <rPh sb="6" eb="8">
      <t>ホシュウ</t>
    </rPh>
    <rPh sb="8" eb="10">
      <t>キキン</t>
    </rPh>
    <phoneticPr fontId="2"/>
  </si>
  <si>
    <t>社会福祉事業基金</t>
    <rPh sb="0" eb="2">
      <t>シャカイ</t>
    </rPh>
    <rPh sb="2" eb="4">
      <t>フクシ</t>
    </rPh>
    <rPh sb="4" eb="6">
      <t>ジギョウ</t>
    </rPh>
    <rPh sb="6" eb="8">
      <t>キキン</t>
    </rPh>
    <phoneticPr fontId="2"/>
  </si>
  <si>
    <t>ふるさと利尻富士応援基金</t>
    <phoneticPr fontId="2"/>
  </si>
  <si>
    <t>公共施設整備基金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</si>
</sst>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DAE4-49AC-B52E-909FAF4A859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133824</c:v>
                </c:pt>
                <c:pt idx="1">
                  <c:v>199673</c:v>
                </c:pt>
                <c:pt idx="2">
                  <c:v>291612</c:v>
                </c:pt>
                <c:pt idx="3">
                  <c:v>477041</c:v>
                </c:pt>
                <c:pt idx="4">
                  <c:v>430413</c:v>
                </c:pt>
              </c:numCache>
            </c:numRef>
          </c:val>
          <c:smooth val="0"/>
          <c:extLst>
            <c:ext xmlns:c16="http://schemas.microsoft.com/office/drawing/2014/chart" uri="{C3380CC4-5D6E-409C-BE32-E72D297353CC}">
              <c16:uniqueId val="{00000001-DAE4-49AC-B52E-909FAF4A859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1.1100000000000001</c:v>
                </c:pt>
                <c:pt idx="1">
                  <c:v>2.5499999999999998</c:v>
                </c:pt>
                <c:pt idx="2">
                  <c:v>2.4500000000000002</c:v>
                </c:pt>
                <c:pt idx="3">
                  <c:v>6.77</c:v>
                </c:pt>
                <c:pt idx="4">
                  <c:v>5.0599999999999996</c:v>
                </c:pt>
              </c:numCache>
            </c:numRef>
          </c:val>
          <c:extLst>
            <c:ext xmlns:c16="http://schemas.microsoft.com/office/drawing/2014/chart" uri="{C3380CC4-5D6E-409C-BE32-E72D297353CC}">
              <c16:uniqueId val="{00000000-1951-4992-95D7-894048FCB11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33.47</c:v>
                </c:pt>
                <c:pt idx="1">
                  <c:v>38.67</c:v>
                </c:pt>
                <c:pt idx="2">
                  <c:v>43.93</c:v>
                </c:pt>
                <c:pt idx="3">
                  <c:v>47.13</c:v>
                </c:pt>
                <c:pt idx="4">
                  <c:v>50.71</c:v>
                </c:pt>
              </c:numCache>
            </c:numRef>
          </c:val>
          <c:extLst>
            <c:ext xmlns:c16="http://schemas.microsoft.com/office/drawing/2014/chart" uri="{C3380CC4-5D6E-409C-BE32-E72D297353CC}">
              <c16:uniqueId val="{00000001-1951-4992-95D7-894048FCB11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-0.31</c:v>
                </c:pt>
                <c:pt idx="1">
                  <c:v>8.1300000000000008</c:v>
                </c:pt>
                <c:pt idx="2">
                  <c:v>4</c:v>
                </c:pt>
                <c:pt idx="3">
                  <c:v>7.28</c:v>
                </c:pt>
                <c:pt idx="4">
                  <c:v>1.49</c:v>
                </c:pt>
              </c:numCache>
            </c:numRef>
          </c:val>
          <c:smooth val="0"/>
          <c:extLst>
            <c:ext xmlns:c16="http://schemas.microsoft.com/office/drawing/2014/chart" uri="{C3380CC4-5D6E-409C-BE32-E72D297353CC}">
              <c16:uniqueId val="{00000002-1951-4992-95D7-894048FCB11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0.18</c:v>
                </c:pt>
                <c:pt idx="2">
                  <c:v>#N/A</c:v>
                </c:pt>
                <c:pt idx="3">
                  <c:v>0.09</c:v>
                </c:pt>
                <c:pt idx="4">
                  <c:v>#N/A</c:v>
                </c:pt>
                <c:pt idx="5">
                  <c:v>0.09</c:v>
                </c:pt>
                <c:pt idx="6">
                  <c:v>#N/A</c:v>
                </c:pt>
                <c:pt idx="7">
                  <c:v>0.47</c:v>
                </c:pt>
                <c:pt idx="8">
                  <c:v>#N/A</c:v>
                </c:pt>
                <c:pt idx="9">
                  <c:v>0.05</c:v>
                </c:pt>
              </c:numCache>
            </c:numRef>
          </c:val>
          <c:extLst>
            <c:ext xmlns:c16="http://schemas.microsoft.com/office/drawing/2014/chart" uri="{C3380CC4-5D6E-409C-BE32-E72D297353CC}">
              <c16:uniqueId val="{00000000-7570-455D-92C9-59DDC65A8C3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570-455D-92C9-59DDC65A8C36}"/>
            </c:ext>
          </c:extLst>
        </c:ser>
        <c:ser>
          <c:idx val="2"/>
          <c:order val="2"/>
          <c:tx>
            <c:strRef>
              <c:f>データシート!$A$29</c:f>
              <c:strCache>
                <c:ptCount val="1"/>
                <c:pt idx="0">
                  <c:v>利尻富士町歯科施設特別会計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0.08</c:v>
                </c:pt>
                <c:pt idx="2">
                  <c:v>#N/A</c:v>
                </c:pt>
                <c:pt idx="3">
                  <c:v>0.03</c:v>
                </c:pt>
                <c:pt idx="4">
                  <c:v>#N/A</c:v>
                </c:pt>
                <c:pt idx="5">
                  <c:v>7.0000000000000007E-2</c:v>
                </c:pt>
                <c:pt idx="6">
                  <c:v>#N/A</c:v>
                </c:pt>
                <c:pt idx="7">
                  <c:v>0.02</c:v>
                </c:pt>
                <c:pt idx="8">
                  <c:v>#N/A</c:v>
                </c:pt>
                <c:pt idx="9">
                  <c:v>0.08</c:v>
                </c:pt>
              </c:numCache>
            </c:numRef>
          </c:val>
          <c:extLst>
            <c:ext xmlns:c16="http://schemas.microsoft.com/office/drawing/2014/chart" uri="{C3380CC4-5D6E-409C-BE32-E72D297353CC}">
              <c16:uniqueId val="{00000002-7570-455D-92C9-59DDC65A8C36}"/>
            </c:ext>
          </c:extLst>
        </c:ser>
        <c:ser>
          <c:idx val="3"/>
          <c:order val="3"/>
          <c:tx>
            <c:strRef>
              <c:f>データシート!$A$30</c:f>
              <c:strCache>
                <c:ptCount val="1"/>
                <c:pt idx="0">
                  <c:v>利尻富士町国民健康保険施設特別会計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0.06</c:v>
                </c:pt>
                <c:pt idx="4">
                  <c:v>#N/A</c:v>
                </c:pt>
                <c:pt idx="5">
                  <c:v>0.13</c:v>
                </c:pt>
                <c:pt idx="6">
                  <c:v>#N/A</c:v>
                </c:pt>
                <c:pt idx="7">
                  <c:v>0.08</c:v>
                </c:pt>
                <c:pt idx="8">
                  <c:v>#N/A</c:v>
                </c:pt>
                <c:pt idx="9">
                  <c:v>0.09</c:v>
                </c:pt>
              </c:numCache>
            </c:numRef>
          </c:val>
          <c:extLst>
            <c:ext xmlns:c16="http://schemas.microsoft.com/office/drawing/2014/chart" uri="{C3380CC4-5D6E-409C-BE32-E72D297353CC}">
              <c16:uniqueId val="{00000003-7570-455D-92C9-59DDC65A8C36}"/>
            </c:ext>
          </c:extLst>
        </c:ser>
        <c:ser>
          <c:idx val="4"/>
          <c:order val="4"/>
          <c:tx>
            <c:strRef>
              <c:f>データシート!$A$31</c:f>
              <c:strCache>
                <c:ptCount val="1"/>
                <c:pt idx="0">
                  <c:v>利尻富士町国民健康保険事業特別会計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0.26</c:v>
                </c:pt>
                <c:pt idx="2">
                  <c:v>#N/A</c:v>
                </c:pt>
                <c:pt idx="3">
                  <c:v>0.28999999999999998</c:v>
                </c:pt>
                <c:pt idx="4">
                  <c:v>#N/A</c:v>
                </c:pt>
                <c:pt idx="5">
                  <c:v>0.16</c:v>
                </c:pt>
                <c:pt idx="6">
                  <c:v>#N/A</c:v>
                </c:pt>
                <c:pt idx="7">
                  <c:v>0.35</c:v>
                </c:pt>
                <c:pt idx="8">
                  <c:v>#N/A</c:v>
                </c:pt>
                <c:pt idx="9">
                  <c:v>0.19</c:v>
                </c:pt>
              </c:numCache>
            </c:numRef>
          </c:val>
          <c:extLst>
            <c:ext xmlns:c16="http://schemas.microsoft.com/office/drawing/2014/chart" uri="{C3380CC4-5D6E-409C-BE32-E72D297353CC}">
              <c16:uniqueId val="{00000004-7570-455D-92C9-59DDC65A8C36}"/>
            </c:ext>
          </c:extLst>
        </c:ser>
        <c:ser>
          <c:idx val="5"/>
          <c:order val="5"/>
          <c:tx>
            <c:strRef>
              <c:f>データシート!$A$32</c:f>
              <c:strCache>
                <c:ptCount val="1"/>
                <c:pt idx="0">
                  <c:v>利尻富士町介護サービス特別会計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0.04</c:v>
                </c:pt>
                <c:pt idx="2">
                  <c:v>#N/A</c:v>
                </c:pt>
                <c:pt idx="3">
                  <c:v>0.02</c:v>
                </c:pt>
                <c:pt idx="4">
                  <c:v>#N/A</c:v>
                </c:pt>
                <c:pt idx="5">
                  <c:v>0.03</c:v>
                </c:pt>
                <c:pt idx="6">
                  <c:v>#N/A</c:v>
                </c:pt>
                <c:pt idx="7">
                  <c:v>0.19</c:v>
                </c:pt>
                <c:pt idx="8">
                  <c:v>#N/A</c:v>
                </c:pt>
                <c:pt idx="9">
                  <c:v>0.37</c:v>
                </c:pt>
              </c:numCache>
            </c:numRef>
          </c:val>
          <c:extLst>
            <c:ext xmlns:c16="http://schemas.microsoft.com/office/drawing/2014/chart" uri="{C3380CC4-5D6E-409C-BE32-E72D297353CC}">
              <c16:uniqueId val="{00000005-7570-455D-92C9-59DDC65A8C36}"/>
            </c:ext>
          </c:extLst>
        </c:ser>
        <c:ser>
          <c:idx val="6"/>
          <c:order val="6"/>
          <c:tx>
            <c:strRef>
              <c:f>データシート!$A$33</c:f>
              <c:strCache>
                <c:ptCount val="1"/>
                <c:pt idx="0">
                  <c:v>利尻富士町下水道事業会計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0.49</c:v>
                </c:pt>
              </c:numCache>
            </c:numRef>
          </c:val>
          <c:extLst>
            <c:ext xmlns:c16="http://schemas.microsoft.com/office/drawing/2014/chart" uri="{C3380CC4-5D6E-409C-BE32-E72D297353CC}">
              <c16:uniqueId val="{00000006-7570-455D-92C9-59DDC65A8C36}"/>
            </c:ext>
          </c:extLst>
        </c:ser>
        <c:ser>
          <c:idx val="7"/>
          <c:order val="7"/>
          <c:tx>
            <c:strRef>
              <c:f>データシート!$A$34</c:f>
              <c:strCache>
                <c:ptCount val="1"/>
                <c:pt idx="0">
                  <c:v>利尻富士町介護保険事業特別会計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0.02</c:v>
                </c:pt>
                <c:pt idx="2">
                  <c:v>#N/A</c:v>
                </c:pt>
                <c:pt idx="3">
                  <c:v>0.44</c:v>
                </c:pt>
                <c:pt idx="4">
                  <c:v>#N/A</c:v>
                </c:pt>
                <c:pt idx="5">
                  <c:v>0.46</c:v>
                </c:pt>
                <c:pt idx="6">
                  <c:v>#N/A</c:v>
                </c:pt>
                <c:pt idx="7">
                  <c:v>0.94</c:v>
                </c:pt>
                <c:pt idx="8">
                  <c:v>#N/A</c:v>
                </c:pt>
                <c:pt idx="9">
                  <c:v>0.64</c:v>
                </c:pt>
              </c:numCache>
            </c:numRef>
          </c:val>
          <c:extLst>
            <c:ext xmlns:c16="http://schemas.microsoft.com/office/drawing/2014/chart" uri="{C3380CC4-5D6E-409C-BE32-E72D297353CC}">
              <c16:uniqueId val="{00000007-7570-455D-92C9-59DDC65A8C36}"/>
            </c:ext>
          </c:extLst>
        </c:ser>
        <c:ser>
          <c:idx val="8"/>
          <c:order val="8"/>
          <c:tx>
            <c:strRef>
              <c:f>データシート!$A$35</c:f>
              <c:strCache>
                <c:ptCount val="1"/>
                <c:pt idx="0">
                  <c:v>利尻富士町簡易水道事業会計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0.9</c:v>
                </c:pt>
              </c:numCache>
            </c:numRef>
          </c:val>
          <c:extLst>
            <c:ext xmlns:c16="http://schemas.microsoft.com/office/drawing/2014/chart" uri="{C3380CC4-5D6E-409C-BE32-E72D297353CC}">
              <c16:uniqueId val="{00000008-7570-455D-92C9-59DDC65A8C3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1.03</c:v>
                </c:pt>
                <c:pt idx="2">
                  <c:v>#N/A</c:v>
                </c:pt>
                <c:pt idx="3">
                  <c:v>2.5099999999999998</c:v>
                </c:pt>
                <c:pt idx="4">
                  <c:v>#N/A</c:v>
                </c:pt>
                <c:pt idx="5">
                  <c:v>2.38</c:v>
                </c:pt>
                <c:pt idx="6">
                  <c:v>#N/A</c:v>
                </c:pt>
                <c:pt idx="7">
                  <c:v>6.74</c:v>
                </c:pt>
                <c:pt idx="8">
                  <c:v>#N/A</c:v>
                </c:pt>
                <c:pt idx="9">
                  <c:v>4.97</c:v>
                </c:pt>
              </c:numCache>
            </c:numRef>
          </c:val>
          <c:extLst>
            <c:ext xmlns:c16="http://schemas.microsoft.com/office/drawing/2014/chart" uri="{C3380CC4-5D6E-409C-BE32-E72D297353CC}">
              <c16:uniqueId val="{00000009-7570-455D-92C9-59DDC65A8C3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706</c:v>
                </c:pt>
                <c:pt idx="5">
                  <c:v>648</c:v>
                </c:pt>
                <c:pt idx="8">
                  <c:v>630</c:v>
                </c:pt>
                <c:pt idx="11">
                  <c:v>644</c:v>
                </c:pt>
                <c:pt idx="14">
                  <c:v>632</c:v>
                </c:pt>
              </c:numCache>
            </c:numRef>
          </c:val>
          <c:extLst>
            <c:ext xmlns:c16="http://schemas.microsoft.com/office/drawing/2014/chart" uri="{C3380CC4-5D6E-409C-BE32-E72D297353CC}">
              <c16:uniqueId val="{00000000-A420-48D3-A978-C4DEEF053FA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0</c:v>
                </c:pt>
                <c:pt idx="6">
                  <c:v>0</c:v>
                </c:pt>
                <c:pt idx="9">
                  <c:v>0</c:v>
                </c:pt>
                <c:pt idx="12">
                  <c:v>1</c:v>
                </c:pt>
              </c:numCache>
            </c:numRef>
          </c:val>
          <c:extLst>
            <c:ext xmlns:c16="http://schemas.microsoft.com/office/drawing/2014/chart" uri="{C3380CC4-5D6E-409C-BE32-E72D297353CC}">
              <c16:uniqueId val="{00000001-A420-48D3-A978-C4DEEF053FA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12</c:v>
                </c:pt>
                <c:pt idx="3">
                  <c:v>12</c:v>
                </c:pt>
                <c:pt idx="6">
                  <c:v>10</c:v>
                </c:pt>
                <c:pt idx="9">
                  <c:v>10</c:v>
                </c:pt>
                <c:pt idx="12">
                  <c:v>0</c:v>
                </c:pt>
              </c:numCache>
            </c:numRef>
          </c:val>
          <c:extLst>
            <c:ext xmlns:c16="http://schemas.microsoft.com/office/drawing/2014/chart" uri="{C3380CC4-5D6E-409C-BE32-E72D297353CC}">
              <c16:uniqueId val="{00000002-A420-48D3-A978-C4DEEF053FA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37</c:v>
                </c:pt>
                <c:pt idx="3">
                  <c:v>38</c:v>
                </c:pt>
                <c:pt idx="6">
                  <c:v>36</c:v>
                </c:pt>
                <c:pt idx="9">
                  <c:v>36</c:v>
                </c:pt>
                <c:pt idx="12">
                  <c:v>36</c:v>
                </c:pt>
              </c:numCache>
            </c:numRef>
          </c:val>
          <c:extLst>
            <c:ext xmlns:c16="http://schemas.microsoft.com/office/drawing/2014/chart" uri="{C3380CC4-5D6E-409C-BE32-E72D297353CC}">
              <c16:uniqueId val="{00000003-A420-48D3-A978-C4DEEF053FA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125</c:v>
                </c:pt>
                <c:pt idx="3">
                  <c:v>123</c:v>
                </c:pt>
                <c:pt idx="6">
                  <c:v>137</c:v>
                </c:pt>
                <c:pt idx="9">
                  <c:v>188</c:v>
                </c:pt>
                <c:pt idx="12">
                  <c:v>223</c:v>
                </c:pt>
              </c:numCache>
            </c:numRef>
          </c:val>
          <c:extLst>
            <c:ext xmlns:c16="http://schemas.microsoft.com/office/drawing/2014/chart" uri="{C3380CC4-5D6E-409C-BE32-E72D297353CC}">
              <c16:uniqueId val="{00000004-A420-48D3-A978-C4DEEF053FA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420-48D3-A978-C4DEEF053FA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420-48D3-A978-C4DEEF053FA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809</c:v>
                </c:pt>
                <c:pt idx="3">
                  <c:v>784</c:v>
                </c:pt>
                <c:pt idx="6">
                  <c:v>718</c:v>
                </c:pt>
                <c:pt idx="9">
                  <c:v>646</c:v>
                </c:pt>
                <c:pt idx="12">
                  <c:v>610</c:v>
                </c:pt>
              </c:numCache>
            </c:numRef>
          </c:val>
          <c:extLst>
            <c:ext xmlns:c16="http://schemas.microsoft.com/office/drawing/2014/chart" uri="{C3380CC4-5D6E-409C-BE32-E72D297353CC}">
              <c16:uniqueId val="{00000007-A420-48D3-A978-C4DEEF053FA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278</c:v>
                </c:pt>
                <c:pt idx="2">
                  <c:v>#N/A</c:v>
                </c:pt>
                <c:pt idx="3">
                  <c:v>#N/A</c:v>
                </c:pt>
                <c:pt idx="4">
                  <c:v>309</c:v>
                </c:pt>
                <c:pt idx="5">
                  <c:v>#N/A</c:v>
                </c:pt>
                <c:pt idx="6">
                  <c:v>#N/A</c:v>
                </c:pt>
                <c:pt idx="7">
                  <c:v>271</c:v>
                </c:pt>
                <c:pt idx="8">
                  <c:v>#N/A</c:v>
                </c:pt>
                <c:pt idx="9">
                  <c:v>#N/A</c:v>
                </c:pt>
                <c:pt idx="10">
                  <c:v>236</c:v>
                </c:pt>
                <c:pt idx="11">
                  <c:v>#N/A</c:v>
                </c:pt>
                <c:pt idx="12">
                  <c:v>#N/A</c:v>
                </c:pt>
                <c:pt idx="13">
                  <c:v>238</c:v>
                </c:pt>
                <c:pt idx="14">
                  <c:v>#N/A</c:v>
                </c:pt>
              </c:numCache>
            </c:numRef>
          </c:val>
          <c:smooth val="0"/>
          <c:extLst>
            <c:ext xmlns:c16="http://schemas.microsoft.com/office/drawing/2014/chart" uri="{C3380CC4-5D6E-409C-BE32-E72D297353CC}">
              <c16:uniqueId val="{00000008-A420-48D3-A978-C4DEEF053FA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5616</c:v>
                </c:pt>
                <c:pt idx="5">
                  <c:v>5255</c:v>
                </c:pt>
                <c:pt idx="8">
                  <c:v>4912</c:v>
                </c:pt>
                <c:pt idx="11">
                  <c:v>5292</c:v>
                </c:pt>
                <c:pt idx="14">
                  <c:v>5006</c:v>
                </c:pt>
              </c:numCache>
            </c:numRef>
          </c:val>
          <c:extLst>
            <c:ext xmlns:c16="http://schemas.microsoft.com/office/drawing/2014/chart" uri="{C3380CC4-5D6E-409C-BE32-E72D297353CC}">
              <c16:uniqueId val="{00000000-F156-4939-8EAB-871D33EA8AD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472</c:v>
                </c:pt>
                <c:pt idx="5">
                  <c:v>430</c:v>
                </c:pt>
                <c:pt idx="8">
                  <c:v>428</c:v>
                </c:pt>
                <c:pt idx="11">
                  <c:v>453</c:v>
                </c:pt>
                <c:pt idx="14">
                  <c:v>507</c:v>
                </c:pt>
              </c:numCache>
            </c:numRef>
          </c:val>
          <c:extLst>
            <c:ext xmlns:c16="http://schemas.microsoft.com/office/drawing/2014/chart" uri="{C3380CC4-5D6E-409C-BE32-E72D297353CC}">
              <c16:uniqueId val="{00000001-F156-4939-8EAB-871D33EA8AD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2622</c:v>
                </c:pt>
                <c:pt idx="5">
                  <c:v>2966</c:v>
                </c:pt>
                <c:pt idx="8">
                  <c:v>3317</c:v>
                </c:pt>
                <c:pt idx="11">
                  <c:v>3468</c:v>
                </c:pt>
                <c:pt idx="14">
                  <c:v>3705</c:v>
                </c:pt>
              </c:numCache>
            </c:numRef>
          </c:val>
          <c:extLst>
            <c:ext xmlns:c16="http://schemas.microsoft.com/office/drawing/2014/chart" uri="{C3380CC4-5D6E-409C-BE32-E72D297353CC}">
              <c16:uniqueId val="{00000002-F156-4939-8EAB-871D33EA8AD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4</c:v>
                </c:pt>
              </c:numCache>
            </c:numRef>
          </c:val>
          <c:extLst>
            <c:ext xmlns:c16="http://schemas.microsoft.com/office/drawing/2014/chart" uri="{C3380CC4-5D6E-409C-BE32-E72D297353CC}">
              <c16:uniqueId val="{00000003-F156-4939-8EAB-871D33EA8AD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156-4939-8EAB-871D33EA8AD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156-4939-8EAB-871D33EA8AD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456</c:v>
                </c:pt>
                <c:pt idx="3">
                  <c:v>450</c:v>
                </c:pt>
                <c:pt idx="6">
                  <c:v>430</c:v>
                </c:pt>
                <c:pt idx="9">
                  <c:v>450</c:v>
                </c:pt>
                <c:pt idx="12">
                  <c:v>491</c:v>
                </c:pt>
              </c:numCache>
            </c:numRef>
          </c:val>
          <c:extLst>
            <c:ext xmlns:c16="http://schemas.microsoft.com/office/drawing/2014/chart" uri="{C3380CC4-5D6E-409C-BE32-E72D297353CC}">
              <c16:uniqueId val="{00000006-F156-4939-8EAB-871D33EA8AD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336</c:v>
                </c:pt>
                <c:pt idx="3">
                  <c:v>310</c:v>
                </c:pt>
                <c:pt idx="6">
                  <c:v>285</c:v>
                </c:pt>
                <c:pt idx="9">
                  <c:v>246</c:v>
                </c:pt>
                <c:pt idx="12">
                  <c:v>224</c:v>
                </c:pt>
              </c:numCache>
            </c:numRef>
          </c:val>
          <c:extLst>
            <c:ext xmlns:c16="http://schemas.microsoft.com/office/drawing/2014/chart" uri="{C3380CC4-5D6E-409C-BE32-E72D297353CC}">
              <c16:uniqueId val="{00000007-F156-4939-8EAB-871D33EA8AD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1789</c:v>
                </c:pt>
                <c:pt idx="3">
                  <c:v>1751</c:v>
                </c:pt>
                <c:pt idx="6">
                  <c:v>1739</c:v>
                </c:pt>
                <c:pt idx="9">
                  <c:v>1718</c:v>
                </c:pt>
                <c:pt idx="12">
                  <c:v>1908</c:v>
                </c:pt>
              </c:numCache>
            </c:numRef>
          </c:val>
          <c:extLst>
            <c:ext xmlns:c16="http://schemas.microsoft.com/office/drawing/2014/chart" uri="{C3380CC4-5D6E-409C-BE32-E72D297353CC}">
              <c16:uniqueId val="{00000008-F156-4939-8EAB-871D33EA8AD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32</c:v>
                </c:pt>
                <c:pt idx="3">
                  <c:v>21</c:v>
                </c:pt>
                <c:pt idx="6">
                  <c:v>10</c:v>
                </c:pt>
                <c:pt idx="9">
                  <c:v>0</c:v>
                </c:pt>
                <c:pt idx="12">
                  <c:v>0</c:v>
                </c:pt>
              </c:numCache>
            </c:numRef>
          </c:val>
          <c:extLst>
            <c:ext xmlns:c16="http://schemas.microsoft.com/office/drawing/2014/chart" uri="{C3380CC4-5D6E-409C-BE32-E72D297353CC}">
              <c16:uniqueId val="{00000009-F156-4939-8EAB-871D33EA8AD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6324</c:v>
                </c:pt>
                <c:pt idx="3">
                  <c:v>5956</c:v>
                </c:pt>
                <c:pt idx="6">
                  <c:v>5656</c:v>
                </c:pt>
                <c:pt idx="9">
                  <c:v>5817</c:v>
                </c:pt>
                <c:pt idx="12">
                  <c:v>5747</c:v>
                </c:pt>
              </c:numCache>
            </c:numRef>
          </c:val>
          <c:extLst>
            <c:ext xmlns:c16="http://schemas.microsoft.com/office/drawing/2014/chart" uri="{C3380CC4-5D6E-409C-BE32-E72D297353CC}">
              <c16:uniqueId val="{0000000A-F156-4939-8EAB-871D33EA8AD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226</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156-4939-8EAB-871D33EA8AD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1105</c:v>
                </c:pt>
                <c:pt idx="1">
                  <c:v>1180</c:v>
                </c:pt>
                <c:pt idx="2">
                  <c:v>1260</c:v>
                </c:pt>
              </c:numCache>
            </c:numRef>
          </c:val>
          <c:extLst>
            <c:ext xmlns:c16="http://schemas.microsoft.com/office/drawing/2014/chart" uri="{C3380CC4-5D6E-409C-BE32-E72D297353CC}">
              <c16:uniqueId val="{00000000-62DD-4465-AD73-B775D1DE2BF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834</c:v>
                </c:pt>
                <c:pt idx="1">
                  <c:v>842</c:v>
                </c:pt>
                <c:pt idx="2">
                  <c:v>852</c:v>
                </c:pt>
              </c:numCache>
            </c:numRef>
          </c:val>
          <c:extLst>
            <c:ext xmlns:c16="http://schemas.microsoft.com/office/drawing/2014/chart" uri="{C3380CC4-5D6E-409C-BE32-E72D297353CC}">
              <c16:uniqueId val="{00000001-62DD-4465-AD73-B775D1DE2BF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1336</c:v>
                </c:pt>
                <c:pt idx="1">
                  <c:v>1396</c:v>
                </c:pt>
                <c:pt idx="2">
                  <c:v>1536</c:v>
                </c:pt>
              </c:numCache>
            </c:numRef>
          </c:val>
          <c:extLst>
            <c:ext xmlns:c16="http://schemas.microsoft.com/office/drawing/2014/chart" uri="{C3380CC4-5D6E-409C-BE32-E72D297353CC}">
              <c16:uniqueId val="{00000002-62DD-4465-AD73-B775D1DE2BF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北海道利尻富士町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の比率が高いが、これは過疎債や辺地債を多く活用しているため、償還期間が短くなっているため元利償還金が高い水準で推移しているもので、過疎債、辺地債の活用により算入公債費の額も高くなっている。</a:t>
          </a:r>
          <a:endParaRPr lang="ja-JP" altLang="ja-JP" sz="1400">
            <a:effectLst/>
          </a:endParaRPr>
        </a:p>
        <a:p>
          <a:r>
            <a:rPr kumimoji="1" lang="ja-JP" altLang="ja-JP" sz="1100">
              <a:solidFill>
                <a:schemeClr val="dk1"/>
              </a:solidFill>
              <a:effectLst/>
              <a:latin typeface="+mn-lt"/>
              <a:ea typeface="+mn-ea"/>
              <a:cs typeface="+mn-cs"/>
            </a:rPr>
            <a:t>　今後もこの傾向は続くと考えているが、計画的な事業の実施はもとより、事業の重点化を推進し、起債発行額及び元利償還金の抑制を図っていく。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満期一括償還地方債を活用していない。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北海道利尻富士町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地方債発行額の抑制等により、年々地方債残高は減少しており、増加傾向にあった公営企業債等繰入見込額も減少傾向にある。債務負担行為に基づく支出予定額は毎年償還を終え減少傾向にあるため、今後も計画的な事業の推進等により、地方債残高の抑制を積極的に図っていく。</a:t>
          </a:r>
          <a:endParaRPr lang="ja-JP" altLang="ja-JP" sz="1400">
            <a:effectLst/>
          </a:endParaRPr>
        </a:p>
        <a:p>
          <a:r>
            <a:rPr kumimoji="1" lang="ja-JP" altLang="ja-JP" sz="1100">
              <a:solidFill>
                <a:schemeClr val="dk1"/>
              </a:solidFill>
              <a:effectLst/>
              <a:latin typeface="+mn-lt"/>
              <a:ea typeface="+mn-ea"/>
              <a:cs typeface="+mn-cs"/>
            </a:rPr>
            <a:t>　一方、近年は基金の積立を定期的に実施できたため、充当可能基金が増加しており、基準財政需要額算入見込額が増加し、将来負担比率が減少に転じ、算定されていないが、今後も財政運営の適正化を図り数値の改善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北海道利尻富士町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ふるさと納税寄付金増によるふるさと利尻富士応援基金の増、財政調整基金への積立により、前年から</a:t>
          </a:r>
          <a:r>
            <a:rPr kumimoji="1" lang="en-US" altLang="ja-JP" sz="1100">
              <a:solidFill>
                <a:schemeClr val="dk1"/>
              </a:solidFill>
              <a:effectLst/>
              <a:latin typeface="+mn-lt"/>
              <a:ea typeface="+mn-ea"/>
              <a:cs typeface="+mn-cs"/>
            </a:rPr>
            <a:t>231</a:t>
          </a:r>
          <a:r>
            <a:rPr kumimoji="1" lang="ja-JP" altLang="ja-JP" sz="1100">
              <a:solidFill>
                <a:schemeClr val="dk1"/>
              </a:solidFill>
              <a:effectLst/>
              <a:latin typeface="+mn-lt"/>
              <a:ea typeface="+mn-ea"/>
              <a:cs typeface="+mn-cs"/>
            </a:rPr>
            <a:t>百万の増となった。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老朽化施設の更新や、近年増えている災害等に備えるため、計画的に積み立てていく。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ふるさと利尻富士応援基金：ふるさと納税の寄付金を積立し、寄付の際に希望された用途で充当し町の発展・推進を図る　　</a:t>
          </a:r>
          <a:endParaRPr lang="ja-JP" altLang="ja-JP" sz="1400">
            <a:effectLst/>
          </a:endParaRPr>
        </a:p>
        <a:p>
          <a:r>
            <a:rPr kumimoji="1" lang="ja-JP" altLang="ja-JP" sz="1100">
              <a:solidFill>
                <a:schemeClr val="dk1"/>
              </a:solidFill>
              <a:effectLst/>
              <a:latin typeface="+mn-lt"/>
              <a:ea typeface="+mn-ea"/>
              <a:cs typeface="+mn-cs"/>
            </a:rPr>
            <a:t>公共施設整備基金：老朽化が進む公共施設の修繕、建替え等に備える</a:t>
          </a:r>
          <a:endParaRPr lang="ja-JP" altLang="ja-JP" sz="1400">
            <a:effectLst/>
          </a:endParaRPr>
        </a:p>
        <a:p>
          <a:r>
            <a:rPr kumimoji="1" lang="ja-JP" altLang="ja-JP" sz="1100">
              <a:solidFill>
                <a:schemeClr val="dk1"/>
              </a:solidFill>
              <a:effectLst/>
              <a:latin typeface="+mn-lt"/>
              <a:ea typeface="+mn-ea"/>
              <a:cs typeface="+mn-cs"/>
            </a:rPr>
            <a:t>子ども・子育て応援基金：子どもを安心して産み育てる環境を整備する経費の財源とする</a:t>
          </a:r>
          <a:endParaRPr lang="ja-JP" altLang="ja-JP" sz="1400">
            <a:effectLst/>
          </a:endParaRPr>
        </a:p>
        <a:p>
          <a:r>
            <a:rPr kumimoji="1" lang="ja-JP" altLang="ja-JP" sz="1100">
              <a:solidFill>
                <a:schemeClr val="dk1"/>
              </a:solidFill>
              <a:effectLst/>
              <a:latin typeface="+mn-lt"/>
              <a:ea typeface="+mn-ea"/>
              <a:cs typeface="+mn-cs"/>
            </a:rPr>
            <a:t>役場庁舎維持補修基金：役場庁舎の適切な維持補修経費の財源として</a:t>
          </a:r>
          <a:endParaRPr lang="ja-JP" altLang="ja-JP" sz="1400">
            <a:effectLst/>
          </a:endParaRPr>
        </a:p>
        <a:p>
          <a:r>
            <a:rPr kumimoji="1" lang="ja-JP" altLang="ja-JP" sz="1100">
              <a:solidFill>
                <a:schemeClr val="dk1"/>
              </a:solidFill>
              <a:effectLst/>
              <a:latin typeface="+mn-lt"/>
              <a:ea typeface="+mn-ea"/>
              <a:cs typeface="+mn-cs"/>
            </a:rPr>
            <a:t>社会福祉事業基金：特別養護老人ホーム、デイサービスセンター、老人保健施設等の備品整備等財源として</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ふるさと利尻富士応援基金：ふるさと納税による基金への積み立て。</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公共施設整備基金：今後の施設大規模修繕、建替え（公民館、体育館等）に備え、計画的に積み立て。</a:t>
          </a:r>
          <a:endParaRPr lang="ja-JP" altLang="ja-JP" sz="1400">
            <a:effectLst/>
          </a:endParaRPr>
        </a:p>
        <a:p>
          <a:r>
            <a:rPr kumimoji="1" lang="ja-JP" altLang="ja-JP" sz="1100">
              <a:solidFill>
                <a:schemeClr val="dk1"/>
              </a:solidFill>
              <a:effectLst/>
              <a:latin typeface="+mn-lt"/>
              <a:ea typeface="+mn-ea"/>
              <a:cs typeface="+mn-cs"/>
            </a:rPr>
            <a:t>社会福祉基金：寄付金によりに特別養護老人ホーム、デイサービスセンター、老人保健施設等の備品整備等として増加。</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公共施設整備基金：今後の施設大規模修繕、建替え（公民館、体育館等）に備え、計画的に積み立てていく。</a:t>
          </a:r>
          <a:endParaRPr lang="ja-JP" altLang="ja-JP" sz="1400">
            <a:effectLst/>
          </a:endParaRPr>
        </a:p>
        <a:p>
          <a:r>
            <a:rPr kumimoji="1" lang="ja-JP" altLang="ja-JP" sz="1100">
              <a:solidFill>
                <a:schemeClr val="dk1"/>
              </a:solidFill>
              <a:effectLst/>
              <a:latin typeface="+mn-lt"/>
              <a:ea typeface="+mn-ea"/>
              <a:cs typeface="+mn-cs"/>
            </a:rPr>
            <a:t>役場庁舎維持補修基金：今後の庁舎改修等に備え、計画的に積み立てていく。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利子、寄付金等</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百万円の積立て。</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近年増えている災害等に備えるため、計画的に積み立てていく。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今後の元利償還に備えて利子、寄付金</a:t>
          </a:r>
          <a:r>
            <a:rPr kumimoji="1" lang="ja-JP" altLang="en-US" sz="1100">
              <a:solidFill>
                <a:schemeClr val="dk1"/>
              </a:solidFill>
              <a:effectLst/>
              <a:latin typeface="+mn-lt"/>
              <a:ea typeface="+mn-ea"/>
              <a:cs typeface="+mn-cs"/>
            </a:rPr>
            <a:t>、普通交付税再算定分（臨時財政対策債償還基金費）</a:t>
          </a:r>
          <a:r>
            <a:rPr kumimoji="1" lang="ja-JP" altLang="ja-JP"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百万円の積立て。</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施設の更新等により、地方債償還額の増加が見込まれるため、計画的に積み立てを行っていく。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北海道利尻富士町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2,151
2,142
105.62
6,311,286
6,185,515
125,771
2,484,986
5,746,648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離島、過疎、辺地の指定を受けている本町は、年々人口の減少及び高齢化率が上昇傾向にある。また、基幹産業である水産業・観光業の低迷等により税収が伸び悩んでいることから財政基盤が弱く、類似団体を</a:t>
          </a:r>
          <a:r>
            <a:rPr kumimoji="1" lang="en-US" altLang="ja-JP" sz="1100">
              <a:solidFill>
                <a:schemeClr val="dk1"/>
              </a:solidFill>
              <a:effectLst/>
              <a:latin typeface="+mn-lt"/>
              <a:ea typeface="+mn-ea"/>
              <a:cs typeface="+mn-cs"/>
            </a:rPr>
            <a:t>0.06</a:t>
          </a:r>
          <a:r>
            <a:rPr kumimoji="1" lang="ja-JP" altLang="ja-JP" sz="1100">
              <a:solidFill>
                <a:schemeClr val="dk1"/>
              </a:solidFill>
              <a:effectLst/>
              <a:latin typeface="+mn-lt"/>
              <a:ea typeface="+mn-ea"/>
              <a:cs typeface="+mn-cs"/>
            </a:rPr>
            <a:t>ポイント下回っている。今後も行財政改革を着実に実行し、財政構造の改革を進め財政基盤の強化に努める。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4233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4233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20760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9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類似団体平均より</a:t>
          </a:r>
          <a:r>
            <a:rPr kumimoji="1" lang="en-US" altLang="ja-JP" sz="1100">
              <a:solidFill>
                <a:schemeClr val="dk1"/>
              </a:solidFill>
              <a:effectLst/>
              <a:latin typeface="+mn-lt"/>
              <a:ea typeface="+mn-ea"/>
              <a:cs typeface="+mn-cs"/>
            </a:rPr>
            <a:t>6.9</a:t>
          </a:r>
          <a:r>
            <a:rPr kumimoji="1" lang="ja-JP" altLang="ja-JP" sz="1100">
              <a:solidFill>
                <a:schemeClr val="dk1"/>
              </a:solidFill>
              <a:effectLst/>
              <a:latin typeface="+mn-lt"/>
              <a:ea typeface="+mn-ea"/>
              <a:cs typeface="+mn-cs"/>
            </a:rPr>
            <a:t>ポイント下回っており、昨年度と比べると</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経常収支比率が上がっている。原油、物価高騰、景気の低迷等による税収の減少に伴い、経常的一般財源の減少が見込まれ、今後は、普通交付税等の減少も見込まれることから、行財政改革を推進し経常経費の抑制を図っ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68580</xdr:rowOff>
    </xdr:from>
    <xdr:to>
      <xdr:col>23</xdr:col>
      <xdr:colOff>133350</xdr:colOff>
      <xdr:row>62</xdr:row>
      <xdr:rowOff>100754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98480"/>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128075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29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64558</xdr:rowOff>
    </xdr:from>
    <xdr:to>
      <xdr:col>19</xdr:col>
      <xdr:colOff>133350</xdr:colOff>
      <xdr:row>62</xdr:row>
      <xdr:rowOff>68580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9445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79163</xdr:rowOff>
    </xdr:from>
    <xdr:to>
      <xdr:col>15</xdr:col>
      <xdr:colOff>82550</xdr:colOff>
      <xdr:row>62</xdr:row>
      <xdr:rowOff>64558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537613"/>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79163</xdr:rowOff>
    </xdr:from>
    <xdr:to>
      <xdr:col>11</xdr:col>
      <xdr:colOff>31750</xdr:colOff>
      <xdr:row>63</xdr:row>
      <xdr:rowOff>9737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537613"/>
          <a:ext cx="889000" cy="27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49954</xdr:rowOff>
    </xdr:from>
    <xdr:to>
      <xdr:col>23</xdr:col>
      <xdr:colOff>184150</xdr:colOff>
      <xdr:row>62</xdr:row>
      <xdr:rowOff>151554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66481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2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17780</xdr:rowOff>
    </xdr:from>
    <xdr:to>
      <xdr:col>19</xdr:col>
      <xdr:colOff>184150</xdr:colOff>
      <xdr:row>62</xdr:row>
      <xdr:rowOff>119380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13758</xdr:rowOff>
    </xdr:from>
    <xdr:to>
      <xdr:col>15</xdr:col>
      <xdr:colOff>133350</xdr:colOff>
      <xdr:row>62</xdr:row>
      <xdr:rowOff>115358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4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125535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28363</xdr:rowOff>
    </xdr:from>
    <xdr:to>
      <xdr:col>11</xdr:col>
      <xdr:colOff>82550</xdr:colOff>
      <xdr:row>61</xdr:row>
      <xdr:rowOff>129963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140140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130387</xdr:rowOff>
    </xdr:from>
    <xdr:to>
      <xdr:col>7</xdr:col>
      <xdr:colOff>31750</xdr:colOff>
      <xdr:row>63</xdr:row>
      <xdr:rowOff>60537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70714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2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[738,974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類似団体を上回っているが、主な要因は人件費である。これは主に空港管理及び保育所等を直営で運営していることによるものである。</a:t>
          </a:r>
          <a:endParaRPr lang="ja-JP" altLang="ja-JP" sz="1400">
            <a:effectLst/>
          </a:endParaRPr>
        </a:p>
        <a:p>
          <a:r>
            <a:rPr kumimoji="1" lang="ja-JP" altLang="ja-JP" sz="1100">
              <a:solidFill>
                <a:schemeClr val="dk1"/>
              </a:solidFill>
              <a:effectLst/>
              <a:latin typeface="+mn-lt"/>
              <a:ea typeface="+mn-ea"/>
              <a:cs typeface="+mn-cs"/>
            </a:rPr>
            <a:t>　今後も適正な人員配置及び経常経費の節減等によりコスト削減を図っていく方針である。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137247</xdr:rowOff>
    </xdr:from>
    <xdr:to>
      <xdr:col>23</xdr:col>
      <xdr:colOff>133350</xdr:colOff>
      <xdr:row>83</xdr:row>
      <xdr:rowOff>22334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96147"/>
          <a:ext cx="838200" cy="5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109252</xdr:rowOff>
    </xdr:from>
    <xdr:to>
      <xdr:col>19</xdr:col>
      <xdr:colOff>133350</xdr:colOff>
      <xdr:row>82</xdr:row>
      <xdr:rowOff>137247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68152"/>
          <a:ext cx="889000" cy="2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98907</xdr:rowOff>
    </xdr:from>
    <xdr:to>
      <xdr:col>15</xdr:col>
      <xdr:colOff>82550</xdr:colOff>
      <xdr:row>82</xdr:row>
      <xdr:rowOff>109252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57807"/>
          <a:ext cx="889000" cy="1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107438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2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84179</xdr:rowOff>
    </xdr:from>
    <xdr:to>
      <xdr:col>11</xdr:col>
      <xdr:colOff>31750</xdr:colOff>
      <xdr:row>82</xdr:row>
      <xdr:rowOff>98907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43079"/>
          <a:ext cx="889000" cy="1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67608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8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142984</xdr:rowOff>
    </xdr:from>
    <xdr:to>
      <xdr:col>23</xdr:col>
      <xdr:colOff>184150</xdr:colOff>
      <xdr:row>83</xdr:row>
      <xdr:rowOff>73134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0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115061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7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86447</xdr:rowOff>
    </xdr:from>
    <xdr:to>
      <xdr:col>19</xdr:col>
      <xdr:colOff>184150</xdr:colOff>
      <xdr:row>83</xdr:row>
      <xdr:rowOff>16597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4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1374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231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58452</xdr:rowOff>
    </xdr:from>
    <xdr:to>
      <xdr:col>15</xdr:col>
      <xdr:colOff>133350</xdr:colOff>
      <xdr:row>82</xdr:row>
      <xdr:rowOff>160052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1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144829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0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48107</xdr:rowOff>
    </xdr:from>
    <xdr:to>
      <xdr:col>11</xdr:col>
      <xdr:colOff>82550</xdr:colOff>
      <xdr:row>82</xdr:row>
      <xdr:rowOff>149707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0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134484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93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33379</xdr:rowOff>
    </xdr:from>
    <xdr:to>
      <xdr:col>7</xdr:col>
      <xdr:colOff>31750</xdr:colOff>
      <xdr:row>82</xdr:row>
      <xdr:rowOff>134979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9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119756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78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退職不補充の実施等により、類似団体平均を</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今後も給与体系及び職員数の徹底した適正管理に努める。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38608</xdr:rowOff>
    </xdr:from>
    <xdr:to>
      <xdr:col>81</xdr:col>
      <xdr:colOff>44450</xdr:colOff>
      <xdr:row>88</xdr:row>
      <xdr:rowOff>48261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126208"/>
          <a:ext cx="8382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166133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910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28956</xdr:rowOff>
    </xdr:from>
    <xdr:to>
      <xdr:col>77</xdr:col>
      <xdr:colOff>44450</xdr:colOff>
      <xdr:row>88</xdr:row>
      <xdr:rowOff>38608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11655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137668</xdr:rowOff>
    </xdr:from>
    <xdr:to>
      <xdr:col>72</xdr:col>
      <xdr:colOff>203200</xdr:colOff>
      <xdr:row>88</xdr:row>
      <xdr:rowOff>28956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05381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137668</xdr:rowOff>
    </xdr:from>
    <xdr:to>
      <xdr:col>68</xdr:col>
      <xdr:colOff>152400</xdr:colOff>
      <xdr:row>88</xdr:row>
      <xdr:rowOff>4826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05381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69359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168911</xdr:rowOff>
    </xdr:from>
    <xdr:to>
      <xdr:col>81</xdr:col>
      <xdr:colOff>95250</xdr:colOff>
      <xdr:row>88</xdr:row>
      <xdr:rowOff>99061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140988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5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159258</xdr:rowOff>
    </xdr:from>
    <xdr:to>
      <xdr:col>77</xdr:col>
      <xdr:colOff>95250</xdr:colOff>
      <xdr:row>88</xdr:row>
      <xdr:rowOff>89408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7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74185</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6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149606</xdr:rowOff>
    </xdr:from>
    <xdr:to>
      <xdr:col>73</xdr:col>
      <xdr:colOff>44450</xdr:colOff>
      <xdr:row>88</xdr:row>
      <xdr:rowOff>79756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6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64533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86868</xdr:rowOff>
    </xdr:from>
    <xdr:to>
      <xdr:col>68</xdr:col>
      <xdr:colOff>203200</xdr:colOff>
      <xdr:row>88</xdr:row>
      <xdr:rowOff>17018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0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27195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771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125476</xdr:rowOff>
    </xdr:from>
    <xdr:to>
      <xdr:col>64</xdr:col>
      <xdr:colOff>152400</xdr:colOff>
      <xdr:row>88</xdr:row>
      <xdr:rowOff>55626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4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65803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8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民間委託等の推進を図っているものの、空港管理や保育所等を直営で運営しているため、類似団体と比較すると施設運営に係る人員を多く配置しなければならないため、平均を上回っている。今後も定員管理の適正化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74337</xdr:rowOff>
    </xdr:from>
    <xdr:to>
      <xdr:col>81</xdr:col>
      <xdr:colOff>44450</xdr:colOff>
      <xdr:row>61</xdr:row>
      <xdr:rowOff>91229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532787"/>
          <a:ext cx="838200" cy="1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91229</xdr:rowOff>
    </xdr:from>
    <xdr:to>
      <xdr:col>77</xdr:col>
      <xdr:colOff>44450</xdr:colOff>
      <xdr:row>61</xdr:row>
      <xdr:rowOff>119782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549679"/>
          <a:ext cx="889000" cy="2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109728</xdr:rowOff>
    </xdr:from>
    <xdr:to>
      <xdr:col>72</xdr:col>
      <xdr:colOff>203200</xdr:colOff>
      <xdr:row>61</xdr:row>
      <xdr:rowOff>119782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56817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96456</xdr:rowOff>
    </xdr:from>
    <xdr:to>
      <xdr:col>68</xdr:col>
      <xdr:colOff>152400</xdr:colOff>
      <xdr:row>61</xdr:row>
      <xdr:rowOff>109728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554906"/>
          <a:ext cx="8890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50658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23537</xdr:rowOff>
    </xdr:from>
    <xdr:to>
      <xdr:col>81</xdr:col>
      <xdr:colOff>95250</xdr:colOff>
      <xdr:row>61</xdr:row>
      <xdr:rowOff>125137</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48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167064</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45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40429</xdr:rowOff>
    </xdr:from>
    <xdr:to>
      <xdr:col>77</xdr:col>
      <xdr:colOff>95250</xdr:colOff>
      <xdr:row>61</xdr:row>
      <xdr:rowOff>142029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4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126806</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585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68982</xdr:rowOff>
    </xdr:from>
    <xdr:to>
      <xdr:col>73</xdr:col>
      <xdr:colOff>44450</xdr:colOff>
      <xdr:row>61</xdr:row>
      <xdr:rowOff>170582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52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155359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613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58928</xdr:rowOff>
    </xdr:from>
    <xdr:to>
      <xdr:col>68</xdr:col>
      <xdr:colOff>203200</xdr:colOff>
      <xdr:row>61</xdr:row>
      <xdr:rowOff>160528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145305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60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45656</xdr:rowOff>
    </xdr:from>
    <xdr:to>
      <xdr:col>64</xdr:col>
      <xdr:colOff>152400</xdr:colOff>
      <xdr:row>61</xdr:row>
      <xdr:rowOff>147256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50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132033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590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ポイント上回り、昨年度からは</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下がっている。今後も公共施設長寿命化事業等の施設整備により元利償還金の大幅な減少は無いが、緩やかに減少していくと見込まれる。地方債発行額を償還額以下に抑制するなどにより、引き続き水準を抑えるよう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160528</xdr:rowOff>
    </xdr:from>
    <xdr:to>
      <xdr:col>81</xdr:col>
      <xdr:colOff>44450</xdr:colOff>
      <xdr:row>43</xdr:row>
      <xdr:rowOff>32512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36142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32512</xdr:rowOff>
    </xdr:from>
    <xdr:to>
      <xdr:col>77</xdr:col>
      <xdr:colOff>44450</xdr:colOff>
      <xdr:row>43</xdr:row>
      <xdr:rowOff>75946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40486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61468</xdr:rowOff>
    </xdr:from>
    <xdr:to>
      <xdr:col>72</xdr:col>
      <xdr:colOff>203200</xdr:colOff>
      <xdr:row>43</xdr:row>
      <xdr:rowOff>75946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43381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42164</xdr:rowOff>
    </xdr:from>
    <xdr:to>
      <xdr:col>68</xdr:col>
      <xdr:colOff>152400</xdr:colOff>
      <xdr:row>43</xdr:row>
      <xdr:rowOff>61468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41451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109728</xdr:rowOff>
    </xdr:from>
    <xdr:to>
      <xdr:col>81</xdr:col>
      <xdr:colOff>95250</xdr:colOff>
      <xdr:row>43</xdr:row>
      <xdr:rowOff>39878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81805</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28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153162</xdr:rowOff>
    </xdr:from>
    <xdr:to>
      <xdr:col>77</xdr:col>
      <xdr:colOff>95250</xdr:colOff>
      <xdr:row>43</xdr:row>
      <xdr:rowOff>83312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35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68089</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440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25146</xdr:rowOff>
    </xdr:from>
    <xdr:to>
      <xdr:col>73</xdr:col>
      <xdr:colOff>44450</xdr:colOff>
      <xdr:row>43</xdr:row>
      <xdr:rowOff>126746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111523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48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10668</xdr:rowOff>
    </xdr:from>
    <xdr:to>
      <xdr:col>68</xdr:col>
      <xdr:colOff>203200</xdr:colOff>
      <xdr:row>43</xdr:row>
      <xdr:rowOff>112268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38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97045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46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162814</xdr:rowOff>
    </xdr:from>
    <xdr:to>
      <xdr:col>64</xdr:col>
      <xdr:colOff>152400</xdr:colOff>
      <xdr:row>43</xdr:row>
      <xdr:rowOff>92964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36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77741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45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令和３年度から引き続き算定なし（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なっている。要因として既発債の償還終了による地方債現在高の減、基金残高の増があげられる。また、地方債発行額を公債費元金償還額以下に抑制している効果により、地方債残高は着実に減少しているものの、それに伴い基準財政需要額算入見込額も減少している。今後も地方債現在高の減少を計画的に進めるとともに、地方債発行額の抑制や行財政改革を推進し、引き続き水準を抑えるよう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80433</xdr:rowOff>
    </xdr:from>
    <xdr:to>
      <xdr:col>64</xdr:col>
      <xdr:colOff>152400</xdr:colOff>
      <xdr:row>15</xdr:row>
      <xdr:rowOff>10583</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3462000" y="24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166810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56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北海道利尻富士町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2,151
2,142
105.62
6,311,286
6,185,515
125,771
2,484,986
5,746,648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すると、人件費に係る経常収支比率は低くなっているが、要因としてゴミ処理業務や消防業務等を一部事務組合で行っていることがある一方、空港管理や保育所等を直営で運営していることから、人口１人当たりの決算額では類似団体平均を上回っている状況であり、今後はこれらも含めた人件費関係全般について、適正化を図っ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77470</xdr:rowOff>
    </xdr:from>
    <xdr:to>
      <xdr:col>24</xdr:col>
      <xdr:colOff>25400</xdr:colOff>
      <xdr:row>34</xdr:row>
      <xdr:rowOff>134620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0677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69850</xdr:rowOff>
    </xdr:from>
    <xdr:to>
      <xdr:col>19</xdr:col>
      <xdr:colOff>187325</xdr:colOff>
      <xdr:row>34</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8991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69850</xdr:rowOff>
    </xdr:from>
    <xdr:to>
      <xdr:col>15</xdr:col>
      <xdr:colOff>98425</xdr:colOff>
      <xdr:row>34</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8991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46990</xdr:rowOff>
    </xdr:from>
    <xdr:to>
      <xdr:col>11</xdr:col>
      <xdr:colOff>9525</xdr:colOff>
      <xdr:row>34</xdr:row>
      <xdr:rowOff>77470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8762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83820</xdr:rowOff>
    </xdr:from>
    <xdr:to>
      <xdr:col>24</xdr:col>
      <xdr:colOff>76200</xdr:colOff>
      <xdr:row>35</xdr:row>
      <xdr:rowOff>13970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100347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26670</xdr:rowOff>
    </xdr:from>
    <xdr:to>
      <xdr:col>20</xdr:col>
      <xdr:colOff>38100</xdr:colOff>
      <xdr:row>34</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5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138447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24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19050</xdr:rowOff>
    </xdr:from>
    <xdr:to>
      <xdr:col>15</xdr:col>
      <xdr:colOff>149225</xdr:colOff>
      <xdr:row>34</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130827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1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26670</xdr:rowOff>
    </xdr:from>
    <xdr:to>
      <xdr:col>11</xdr:col>
      <xdr:colOff>60325</xdr:colOff>
      <xdr:row>34</xdr:row>
      <xdr:rowOff>128270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5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138447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24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167640</xdr:rowOff>
    </xdr:from>
    <xdr:to>
      <xdr:col>6</xdr:col>
      <xdr:colOff>171450</xdr:colOff>
      <xdr:row>34</xdr:row>
      <xdr:rowOff>97790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2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107967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9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類似団体を下回っているが、物価の上昇、電気料金の引き上げ等により年々上昇傾向にあるため、今後も経常経費の節減を徹底し、上昇の抑制を図る。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106426</xdr:rowOff>
    </xdr:from>
    <xdr:to>
      <xdr:col>82</xdr:col>
      <xdr:colOff>107950</xdr:colOff>
      <xdr:row>16</xdr:row>
      <xdr:rowOff>40132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678176"/>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23131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3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40132</xdr:rowOff>
    </xdr:from>
    <xdr:to>
      <xdr:col>78</xdr:col>
      <xdr:colOff>69850</xdr:colOff>
      <xdr:row>16</xdr:row>
      <xdr:rowOff>67564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7833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21844</xdr:rowOff>
    </xdr:from>
    <xdr:to>
      <xdr:col>73</xdr:col>
      <xdr:colOff>180975</xdr:colOff>
      <xdr:row>16</xdr:row>
      <xdr:rowOff>67564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650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8128</xdr:rowOff>
    </xdr:from>
    <xdr:to>
      <xdr:col>69</xdr:col>
      <xdr:colOff>92075</xdr:colOff>
      <xdr:row>16</xdr:row>
      <xdr:rowOff>21844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408428"/>
          <a:ext cx="889000" cy="3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55626</xdr:rowOff>
    </xdr:from>
    <xdr:to>
      <xdr:col>82</xdr:col>
      <xdr:colOff>158750</xdr:colOff>
      <xdr:row>15</xdr:row>
      <xdr:rowOff>157226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2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135653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3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160782</xdr:rowOff>
    </xdr:from>
    <xdr:to>
      <xdr:col>78</xdr:col>
      <xdr:colOff>120650</xdr:colOff>
      <xdr:row>16</xdr:row>
      <xdr:rowOff>90932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101109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01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16764</xdr:rowOff>
    </xdr:from>
    <xdr:to>
      <xdr:col>74</xdr:col>
      <xdr:colOff>31750</xdr:colOff>
      <xdr:row>16</xdr:row>
      <xdr:rowOff>118364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128541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2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142494</xdr:rowOff>
    </xdr:from>
    <xdr:to>
      <xdr:col>69</xdr:col>
      <xdr:colOff>142875</xdr:colOff>
      <xdr:row>16</xdr:row>
      <xdr:rowOff>72644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82821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8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128778</xdr:rowOff>
    </xdr:from>
    <xdr:to>
      <xdr:col>65</xdr:col>
      <xdr:colOff>53975</xdr:colOff>
      <xdr:row>14</xdr:row>
      <xdr:rowOff>58928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35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69105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12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類似団体平均を下回っており、今後も扶助費支出の決定には、適正な管理を徹底する。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167822</xdr:rowOff>
    </xdr:from>
    <xdr:to>
      <xdr:col>24</xdr:col>
      <xdr:colOff>25400</xdr:colOff>
      <xdr:row>53</xdr:row>
      <xdr:rowOff>167822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2546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167822</xdr:rowOff>
    </xdr:from>
    <xdr:to>
      <xdr:col>19</xdr:col>
      <xdr:colOff>187325</xdr:colOff>
      <xdr:row>53</xdr:row>
      <xdr:rowOff>167822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254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110672</xdr:rowOff>
    </xdr:from>
    <xdr:to>
      <xdr:col>15</xdr:col>
      <xdr:colOff>98425</xdr:colOff>
      <xdr:row>53</xdr:row>
      <xdr:rowOff>167822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026072"/>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110672</xdr:rowOff>
    </xdr:from>
    <xdr:to>
      <xdr:col>11</xdr:col>
      <xdr:colOff>9525</xdr:colOff>
      <xdr:row>53</xdr:row>
      <xdr:rowOff>118835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026072"/>
          <a:ext cx="8890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117022</xdr:rowOff>
    </xdr:from>
    <xdr:to>
      <xdr:col>24</xdr:col>
      <xdr:colOff>76200</xdr:colOff>
      <xdr:row>54</xdr:row>
      <xdr:rowOff>47172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133549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117022</xdr:rowOff>
    </xdr:from>
    <xdr:to>
      <xdr:col>20</xdr:col>
      <xdr:colOff>38100</xdr:colOff>
      <xdr:row>54</xdr:row>
      <xdr:rowOff>47172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57349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7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117022</xdr:rowOff>
    </xdr:from>
    <xdr:to>
      <xdr:col>15</xdr:col>
      <xdr:colOff>149225</xdr:colOff>
      <xdr:row>54</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57349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59872</xdr:rowOff>
    </xdr:from>
    <xdr:to>
      <xdr:col>11</xdr:col>
      <xdr:colOff>60325</xdr:colOff>
      <xdr:row>52</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89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74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68035</xdr:rowOff>
    </xdr:from>
    <xdr:to>
      <xdr:col>6</xdr:col>
      <xdr:colOff>171450</xdr:colOff>
      <xdr:row>53</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8362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は、公営企業への赤字補填的な繰出金により増加傾向にあったが、各公営企業の経費節減、地方債の活用による繰出金の削減等により減少傾向に転じ、類似団体より下回っている。</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は若干維持補修費等増加したが、類似団体を</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ポイント下回っている。Ｒ</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は類似団体を</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ポイント上回っており、公営企業の赤字補填的な繰出金が増加したため。今後も経常経費の抑制に努め、財政の健全化に努める。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88900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9187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73660</xdr:rowOff>
    </xdr:from>
    <xdr:to>
      <xdr:col>78</xdr:col>
      <xdr:colOff>69850</xdr:colOff>
      <xdr:row>58</xdr:row>
      <xdr:rowOff>88900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674860"/>
          <a:ext cx="8890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153670</xdr:rowOff>
    </xdr:from>
    <xdr:to>
      <xdr:col>73</xdr:col>
      <xdr:colOff>180975</xdr:colOff>
      <xdr:row>56</xdr:row>
      <xdr:rowOff>73660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5834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153670</xdr:rowOff>
    </xdr:from>
    <xdr:to>
      <xdr:col>69</xdr:col>
      <xdr:colOff>92075</xdr:colOff>
      <xdr:row>60</xdr:row>
      <xdr:rowOff>81280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583420"/>
          <a:ext cx="889000" cy="78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38100</xdr:rowOff>
    </xdr:from>
    <xdr:to>
      <xdr:col>78</xdr:col>
      <xdr:colOff>120650</xdr:colOff>
      <xdr:row>58</xdr:row>
      <xdr:rowOff>139700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124477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22860</xdr:rowOff>
    </xdr:from>
    <xdr:to>
      <xdr:col>74</xdr:col>
      <xdr:colOff>31750</xdr:colOff>
      <xdr:row>56</xdr:row>
      <xdr:rowOff>124460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134637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102870</xdr:rowOff>
    </xdr:from>
    <xdr:to>
      <xdr:col>69</xdr:col>
      <xdr:colOff>142875</xdr:colOff>
      <xdr:row>56</xdr:row>
      <xdr:rowOff>33020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43197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30480</xdr:rowOff>
    </xdr:from>
    <xdr:to>
      <xdr:col>65</xdr:col>
      <xdr:colOff>53975</xdr:colOff>
      <xdr:row>60</xdr:row>
      <xdr:rowOff>132080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116857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40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類似団体平均より</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ポイント上回っているが、これはゴミ処理、消防事務及び学校給食を一部事務組合により実施しているため負担金が多額になっているためである。</a:t>
          </a:r>
          <a:endParaRPr lang="ja-JP" altLang="ja-JP" sz="1400">
            <a:effectLst/>
          </a:endParaRPr>
        </a:p>
        <a:p>
          <a:r>
            <a:rPr kumimoji="1" lang="ja-JP" altLang="ja-JP" sz="1100">
              <a:solidFill>
                <a:schemeClr val="dk1"/>
              </a:solidFill>
              <a:effectLst/>
              <a:latin typeface="+mn-lt"/>
              <a:ea typeface="+mn-ea"/>
              <a:cs typeface="+mn-cs"/>
            </a:rPr>
            <a:t>　今後も町同様、一部事務組合においても財政の健全化に努める。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51562</xdr:rowOff>
    </xdr:from>
    <xdr:to>
      <xdr:col>82</xdr:col>
      <xdr:colOff>107950</xdr:colOff>
      <xdr:row>38</xdr:row>
      <xdr:rowOff>72136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395212"/>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51562</xdr:rowOff>
    </xdr:from>
    <xdr:to>
      <xdr:col>78</xdr:col>
      <xdr:colOff>69850</xdr:colOff>
      <xdr:row>37</xdr:row>
      <xdr:rowOff>92710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3952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51562</xdr:rowOff>
    </xdr:from>
    <xdr:to>
      <xdr:col>73</xdr:col>
      <xdr:colOff>180975</xdr:colOff>
      <xdr:row>37</xdr:row>
      <xdr:rowOff>92710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3952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51562</xdr:rowOff>
    </xdr:from>
    <xdr:to>
      <xdr:col>69</xdr:col>
      <xdr:colOff>92075</xdr:colOff>
      <xdr:row>37</xdr:row>
      <xdr:rowOff>110998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39521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21336</xdr:rowOff>
    </xdr:from>
    <xdr:to>
      <xdr:col>82</xdr:col>
      <xdr:colOff>158750</xdr:colOff>
      <xdr:row>38</xdr:row>
      <xdr:rowOff>122936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164863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762</xdr:rowOff>
    </xdr:from>
    <xdr:to>
      <xdr:col>78</xdr:col>
      <xdr:colOff>120650</xdr:colOff>
      <xdr:row>37</xdr:row>
      <xdr:rowOff>102362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41910</xdr:rowOff>
    </xdr:from>
    <xdr:to>
      <xdr:col>74</xdr:col>
      <xdr:colOff>31750</xdr:colOff>
      <xdr:row>37</xdr:row>
      <xdr:rowOff>143510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128287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762</xdr:rowOff>
    </xdr:from>
    <xdr:to>
      <xdr:col>69</xdr:col>
      <xdr:colOff>142875</xdr:colOff>
      <xdr:row>37</xdr:row>
      <xdr:rowOff>102362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60198</xdr:rowOff>
    </xdr:from>
    <xdr:to>
      <xdr:col>65</xdr:col>
      <xdr:colOff>53975</xdr:colOff>
      <xdr:row>37</xdr:row>
      <xdr:rowOff>161798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146575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近年、大型建設事業が集中した影響により、地方債元利償還が増加していることから、類似団体平均を</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上回っている。要因としては、償還期限の短い過疎債、辺地債を利用しているため償還額が多額になっているためである。今後も地方債発行額が償還額を超えないよう発行額の抑制を図ることはもとより、交付税措置のある起債を積極的に活用するなど、財政の安定化を図ることとしてい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96520</xdr:rowOff>
    </xdr:from>
    <xdr:to>
      <xdr:col>24</xdr:col>
      <xdr:colOff>25400</xdr:colOff>
      <xdr:row>77</xdr:row>
      <xdr:rowOff>138430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2981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138430</xdr:rowOff>
    </xdr:from>
    <xdr:to>
      <xdr:col>19</xdr:col>
      <xdr:colOff>187325</xdr:colOff>
      <xdr:row>78</xdr:row>
      <xdr:rowOff>92711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340080"/>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92711</xdr:rowOff>
    </xdr:from>
    <xdr:to>
      <xdr:col>15</xdr:col>
      <xdr:colOff>98425</xdr:colOff>
      <xdr:row>78</xdr:row>
      <xdr:rowOff>107950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4658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107950</xdr:rowOff>
    </xdr:from>
    <xdr:to>
      <xdr:col>11</xdr:col>
      <xdr:colOff>9525</xdr:colOff>
      <xdr:row>79</xdr:row>
      <xdr:rowOff>39370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48105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20337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45720</xdr:rowOff>
    </xdr:from>
    <xdr:to>
      <xdr:col>24</xdr:col>
      <xdr:colOff>76200</xdr:colOff>
      <xdr:row>77</xdr:row>
      <xdr:rowOff>147320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17797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87630</xdr:rowOff>
    </xdr:from>
    <xdr:to>
      <xdr:col>20</xdr:col>
      <xdr:colOff>38100</xdr:colOff>
      <xdr:row>78</xdr:row>
      <xdr:rowOff>17780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41911</xdr:rowOff>
    </xdr:from>
    <xdr:to>
      <xdr:col>15</xdr:col>
      <xdr:colOff>149225</xdr:colOff>
      <xdr:row>78</xdr:row>
      <xdr:rowOff>143511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128288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57150</xdr:rowOff>
    </xdr:from>
    <xdr:to>
      <xdr:col>11</xdr:col>
      <xdr:colOff>60325</xdr:colOff>
      <xdr:row>78</xdr:row>
      <xdr:rowOff>158750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143527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160020</xdr:rowOff>
    </xdr:from>
    <xdr:to>
      <xdr:col>6</xdr:col>
      <xdr:colOff>171450</xdr:colOff>
      <xdr:row>79</xdr:row>
      <xdr:rowOff>90170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74947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a:t>
          </a:r>
          <a:r>
            <a:rPr kumimoji="1" lang="en-US" altLang="ja-JP" sz="1100">
              <a:solidFill>
                <a:schemeClr val="dk1"/>
              </a:solidFill>
              <a:effectLst/>
              <a:latin typeface="+mn-lt"/>
              <a:ea typeface="+mn-ea"/>
              <a:cs typeface="+mn-cs"/>
            </a:rPr>
            <a:t>9.7</a:t>
          </a:r>
          <a:r>
            <a:rPr kumimoji="1" lang="ja-JP" altLang="ja-JP" sz="1100">
              <a:solidFill>
                <a:schemeClr val="dk1"/>
              </a:solidFill>
              <a:effectLst/>
              <a:latin typeface="+mn-lt"/>
              <a:ea typeface="+mn-ea"/>
              <a:cs typeface="+mn-cs"/>
            </a:rPr>
            <a:t>ポイント下回っており、主な要因は普通建設事業によるものである。</a:t>
          </a:r>
          <a:endParaRPr lang="ja-JP" altLang="ja-JP" sz="1400">
            <a:effectLst/>
          </a:endParaRPr>
        </a:p>
        <a:p>
          <a:r>
            <a:rPr kumimoji="1" lang="ja-JP" altLang="ja-JP" sz="1100">
              <a:solidFill>
                <a:schemeClr val="dk1"/>
              </a:solidFill>
              <a:effectLst/>
              <a:latin typeface="+mn-lt"/>
              <a:ea typeface="+mn-ea"/>
              <a:cs typeface="+mn-cs"/>
            </a:rPr>
            <a:t>　今後も、実質公債費比率等を勘案し、適正な</a:t>
          </a:r>
          <a:r>
            <a:rPr kumimoji="1" lang="ja-JP" altLang="en-US" sz="1100">
              <a:solidFill>
                <a:schemeClr val="dk1"/>
              </a:solidFill>
              <a:effectLst/>
              <a:latin typeface="+mn-lt"/>
              <a:ea typeface="+mn-ea"/>
              <a:cs typeface="+mn-cs"/>
            </a:rPr>
            <a:t>建設</a:t>
          </a:r>
          <a:r>
            <a:rPr kumimoji="1" lang="ja-JP" altLang="ja-JP" sz="1100">
              <a:solidFill>
                <a:schemeClr val="dk1"/>
              </a:solidFill>
              <a:effectLst/>
              <a:latin typeface="+mn-lt"/>
              <a:ea typeface="+mn-ea"/>
              <a:cs typeface="+mn-cs"/>
            </a:rPr>
            <a:t>事業の執行に努める。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112304</xdr:rowOff>
    </xdr:from>
    <xdr:to>
      <xdr:col>82</xdr:col>
      <xdr:colOff>107950</xdr:colOff>
      <xdr:row>76</xdr:row>
      <xdr:rowOff>2902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2971054"/>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69504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71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1270</xdr:rowOff>
    </xdr:from>
    <xdr:to>
      <xdr:col>78</xdr:col>
      <xdr:colOff>69850</xdr:colOff>
      <xdr:row>75</xdr:row>
      <xdr:rowOff>112304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860020"/>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141350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43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32294</xdr:rowOff>
    </xdr:from>
    <xdr:to>
      <xdr:col>73</xdr:col>
      <xdr:colOff>180975</xdr:colOff>
      <xdr:row>75</xdr:row>
      <xdr:rowOff>1270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719594"/>
          <a:ext cx="8890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32294</xdr:rowOff>
    </xdr:from>
    <xdr:to>
      <xdr:col>69</xdr:col>
      <xdr:colOff>92075</xdr:colOff>
      <xdr:row>74</xdr:row>
      <xdr:rowOff>166188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719594"/>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17253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147882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123553</xdr:rowOff>
    </xdr:from>
    <xdr:to>
      <xdr:col>82</xdr:col>
      <xdr:colOff>158750</xdr:colOff>
      <xdr:row>76</xdr:row>
      <xdr:rowOff>53702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9823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140080</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827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61504</xdr:rowOff>
    </xdr:from>
    <xdr:to>
      <xdr:col>78</xdr:col>
      <xdr:colOff>120650</xdr:colOff>
      <xdr:row>75</xdr:row>
      <xdr:rowOff>163103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9202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1831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689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121920</xdr:rowOff>
    </xdr:from>
    <xdr:to>
      <xdr:col>74</xdr:col>
      <xdr:colOff>31750</xdr:colOff>
      <xdr:row>75</xdr:row>
      <xdr:rowOff>52070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62247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152944</xdr:rowOff>
    </xdr:from>
    <xdr:to>
      <xdr:col>69</xdr:col>
      <xdr:colOff>142875</xdr:colOff>
      <xdr:row>74</xdr:row>
      <xdr:rowOff>83094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66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93271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43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115388</xdr:rowOff>
    </xdr:from>
    <xdr:to>
      <xdr:col>65</xdr:col>
      <xdr:colOff>53975</xdr:colOff>
      <xdr:row>75</xdr:row>
      <xdr:rowOff>45538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80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55715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571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北海道利尻富士町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46960</xdr:rowOff>
    </xdr:from>
    <xdr:to>
      <xdr:col>29</xdr:col>
      <xdr:colOff>127000</xdr:colOff>
      <xdr:row>17</xdr:row>
      <xdr:rowOff>143650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09235"/>
          <a:ext cx="647700" cy="96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128436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62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143650</xdr:rowOff>
    </xdr:from>
    <xdr:to>
      <xdr:col>26</xdr:col>
      <xdr:colOff>50800</xdr:colOff>
      <xdr:row>18</xdr:row>
      <xdr:rowOff>13980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05925"/>
          <a:ext cx="698500" cy="41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13980</xdr:rowOff>
    </xdr:from>
    <xdr:to>
      <xdr:col>22</xdr:col>
      <xdr:colOff>114300</xdr:colOff>
      <xdr:row>18</xdr:row>
      <xdr:rowOff>57047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47705"/>
          <a:ext cx="698500" cy="43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57047</xdr:rowOff>
    </xdr:from>
    <xdr:to>
      <xdr:col>18</xdr:col>
      <xdr:colOff>177800</xdr:colOff>
      <xdr:row>18</xdr:row>
      <xdr:rowOff>69880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90772"/>
          <a:ext cx="698500" cy="12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3976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8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167610</xdr:rowOff>
    </xdr:from>
    <xdr:to>
      <xdr:col>29</xdr:col>
      <xdr:colOff>177800</xdr:colOff>
      <xdr:row>17</xdr:row>
      <xdr:rowOff>97760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58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12687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03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92850</xdr:rowOff>
    </xdr:from>
    <xdr:to>
      <xdr:col>26</xdr:col>
      <xdr:colOff>101600</xdr:colOff>
      <xdr:row>18</xdr:row>
      <xdr:rowOff>23000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55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33177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24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134630</xdr:rowOff>
    </xdr:from>
    <xdr:to>
      <xdr:col>22</xdr:col>
      <xdr:colOff>165100</xdr:colOff>
      <xdr:row>18</xdr:row>
      <xdr:rowOff>64780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96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74957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65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6247</xdr:rowOff>
    </xdr:from>
    <xdr:to>
      <xdr:col>19</xdr:col>
      <xdr:colOff>38100</xdr:colOff>
      <xdr:row>18</xdr:row>
      <xdr:rowOff>107847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39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118024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0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19080</xdr:rowOff>
    </xdr:from>
    <xdr:to>
      <xdr:col>15</xdr:col>
      <xdr:colOff>101600</xdr:colOff>
      <xdr:row>18</xdr:row>
      <xdr:rowOff>120680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52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130857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21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247138</xdr:rowOff>
    </xdr:from>
    <xdr:to>
      <xdr:col>29</xdr:col>
      <xdr:colOff>127000</xdr:colOff>
      <xdr:row>34</xdr:row>
      <xdr:rowOff>262455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514588"/>
          <a:ext cx="647700" cy="15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64279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74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204303</xdr:rowOff>
    </xdr:from>
    <xdr:to>
      <xdr:col>26</xdr:col>
      <xdr:colOff>50800</xdr:colOff>
      <xdr:row>34</xdr:row>
      <xdr:rowOff>262455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471753"/>
          <a:ext cx="698500" cy="58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175561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5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147474</xdr:rowOff>
    </xdr:from>
    <xdr:to>
      <xdr:col>22</xdr:col>
      <xdr:colOff>114300</xdr:colOff>
      <xdr:row>34</xdr:row>
      <xdr:rowOff>204303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414924"/>
          <a:ext cx="698500" cy="568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190846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147474</xdr:rowOff>
    </xdr:from>
    <xdr:to>
      <xdr:col>18</xdr:col>
      <xdr:colOff>177800</xdr:colOff>
      <xdr:row>34</xdr:row>
      <xdr:rowOff>224557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414924"/>
          <a:ext cx="698500" cy="770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210007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232140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196338</xdr:rowOff>
    </xdr:from>
    <xdr:to>
      <xdr:col>29</xdr:col>
      <xdr:colOff>177800</xdr:colOff>
      <xdr:row>34</xdr:row>
      <xdr:rowOff>297938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463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41415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08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211655</xdr:rowOff>
    </xdr:from>
    <xdr:to>
      <xdr:col>26</xdr:col>
      <xdr:colOff>101600</xdr:colOff>
      <xdr:row>34</xdr:row>
      <xdr:rowOff>313255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479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323432</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24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153503</xdr:rowOff>
    </xdr:from>
    <xdr:to>
      <xdr:col>22</xdr:col>
      <xdr:colOff>165100</xdr:colOff>
      <xdr:row>34</xdr:row>
      <xdr:rowOff>255104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420953"/>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265280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189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96674</xdr:rowOff>
    </xdr:from>
    <xdr:to>
      <xdr:col>19</xdr:col>
      <xdr:colOff>38100</xdr:colOff>
      <xdr:row>34</xdr:row>
      <xdr:rowOff>198274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364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208451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13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173757</xdr:rowOff>
    </xdr:from>
    <xdr:to>
      <xdr:col>15</xdr:col>
      <xdr:colOff>101600</xdr:colOff>
      <xdr:row>34</xdr:row>
      <xdr:rowOff>275357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441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285534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210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北海道利尻富士町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2,151
2,142
105.62
6,311,286
6,185,515
125,771
2,484,986
5,746,648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149445</xdr:rowOff>
    </xdr:from>
    <xdr:to>
      <xdr:col>24</xdr:col>
      <xdr:colOff>63500</xdr:colOff>
      <xdr:row>37</xdr:row>
      <xdr:rowOff>8279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21645"/>
          <a:ext cx="838200" cy="3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8279</xdr:rowOff>
    </xdr:from>
    <xdr:to>
      <xdr:col>19</xdr:col>
      <xdr:colOff>177800</xdr:colOff>
      <xdr:row>37</xdr:row>
      <xdr:rowOff>8296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351929"/>
          <a:ext cx="8890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6893</xdr:rowOff>
    </xdr:from>
    <xdr:to>
      <xdr:col>15</xdr:col>
      <xdr:colOff>50800</xdr:colOff>
      <xdr:row>37</xdr:row>
      <xdr:rowOff>8296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019300" y="6350543"/>
          <a:ext cx="889000" cy="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92141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6893</xdr:rowOff>
    </xdr:from>
    <xdr:to>
      <xdr:col>10</xdr:col>
      <xdr:colOff>114300</xdr:colOff>
      <xdr:row>37</xdr:row>
      <xdr:rowOff>20372</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350543"/>
          <a:ext cx="889000" cy="1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105882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117786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98645</xdr:rowOff>
    </xdr:from>
    <xdr:to>
      <xdr:col>24</xdr:col>
      <xdr:colOff>114300</xdr:colOff>
      <xdr:row>37</xdr:row>
      <xdr:rowOff>28795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27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121522</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12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128929</xdr:rowOff>
    </xdr:from>
    <xdr:to>
      <xdr:col>20</xdr:col>
      <xdr:colOff>38100</xdr:colOff>
      <xdr:row>37</xdr:row>
      <xdr:rowOff>59079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75606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076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128946</xdr:rowOff>
    </xdr:from>
    <xdr:to>
      <xdr:col>15</xdr:col>
      <xdr:colOff>101600</xdr:colOff>
      <xdr:row>37</xdr:row>
      <xdr:rowOff>59096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0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75623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076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127543</xdr:rowOff>
    </xdr:from>
    <xdr:to>
      <xdr:col>10</xdr:col>
      <xdr:colOff>165100</xdr:colOff>
      <xdr:row>37</xdr:row>
      <xdr:rowOff>57693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29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74220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07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141022</xdr:rowOff>
    </xdr:from>
    <xdr:to>
      <xdr:col>6</xdr:col>
      <xdr:colOff>38100</xdr:colOff>
      <xdr:row>37</xdr:row>
      <xdr:rowOff>71172</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1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87699</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088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137306</xdr:rowOff>
    </xdr:from>
    <xdr:to>
      <xdr:col>24</xdr:col>
      <xdr:colOff>63500</xdr:colOff>
      <xdr:row>57</xdr:row>
      <xdr:rowOff>9067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38506"/>
          <a:ext cx="838200" cy="4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126902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9067</xdr:rowOff>
    </xdr:from>
    <xdr:to>
      <xdr:col>19</xdr:col>
      <xdr:colOff>177800</xdr:colOff>
      <xdr:row>57</xdr:row>
      <xdr:rowOff>10941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81717"/>
          <a:ext cx="8890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94167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10941</xdr:rowOff>
    </xdr:from>
    <xdr:to>
      <xdr:col>15</xdr:col>
      <xdr:colOff>50800</xdr:colOff>
      <xdr:row>57</xdr:row>
      <xdr:rowOff>52798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83591"/>
          <a:ext cx="889000" cy="4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98249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52798</xdr:rowOff>
    </xdr:from>
    <xdr:to>
      <xdr:col>10</xdr:col>
      <xdr:colOff>114300</xdr:colOff>
      <xdr:row>57</xdr:row>
      <xdr:rowOff>62235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25448"/>
          <a:ext cx="889000" cy="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145042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86506</xdr:rowOff>
    </xdr:from>
    <xdr:to>
      <xdr:col>24</xdr:col>
      <xdr:colOff>114300</xdr:colOff>
      <xdr:row>57</xdr:row>
      <xdr:rowOff>16656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8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109383</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39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129717</xdr:rowOff>
    </xdr:from>
    <xdr:to>
      <xdr:col>20</xdr:col>
      <xdr:colOff>38100</xdr:colOff>
      <xdr:row>57</xdr:row>
      <xdr:rowOff>59867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3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76394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50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131591</xdr:rowOff>
    </xdr:from>
    <xdr:to>
      <xdr:col>15</xdr:col>
      <xdr:colOff>101600</xdr:colOff>
      <xdr:row>57</xdr:row>
      <xdr:rowOff>61741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3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78268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508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1998</xdr:rowOff>
    </xdr:from>
    <xdr:to>
      <xdr:col>10</xdr:col>
      <xdr:colOff>165100</xdr:colOff>
      <xdr:row>57</xdr:row>
      <xdr:rowOff>103598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7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120125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49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11435</xdr:rowOff>
    </xdr:from>
    <xdr:to>
      <xdr:col>6</xdr:col>
      <xdr:colOff>38100</xdr:colOff>
      <xdr:row>57</xdr:row>
      <xdr:rowOff>113035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8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129562</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559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71348</xdr:rowOff>
    </xdr:from>
    <xdr:to>
      <xdr:col>24</xdr:col>
      <xdr:colOff>63500</xdr:colOff>
      <xdr:row>76</xdr:row>
      <xdr:rowOff>11185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2930098"/>
          <a:ext cx="838200" cy="11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42395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4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11185</xdr:rowOff>
    </xdr:from>
    <xdr:to>
      <xdr:col>19</xdr:col>
      <xdr:colOff>177800</xdr:colOff>
      <xdr:row>76</xdr:row>
      <xdr:rowOff>155104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041385"/>
          <a:ext cx="889000" cy="14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169209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37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63060</xdr:rowOff>
    </xdr:from>
    <xdr:to>
      <xdr:col>15</xdr:col>
      <xdr:colOff>50800</xdr:colOff>
      <xdr:row>76</xdr:row>
      <xdr:rowOff>155104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093260"/>
          <a:ext cx="889000" cy="9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2940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63060</xdr:rowOff>
    </xdr:from>
    <xdr:to>
      <xdr:col>10</xdr:col>
      <xdr:colOff>114300</xdr:colOff>
      <xdr:row>76</xdr:row>
      <xdr:rowOff>91886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093260"/>
          <a:ext cx="889000" cy="2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14026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32109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20548</xdr:rowOff>
    </xdr:from>
    <xdr:to>
      <xdr:col>24</xdr:col>
      <xdr:colOff>114300</xdr:colOff>
      <xdr:row>75</xdr:row>
      <xdr:rowOff>122148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87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43425</xdr:rowOff>
    </xdr:from>
    <xdr:ext cx="599010"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73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131835</xdr:rowOff>
    </xdr:from>
    <xdr:to>
      <xdr:col>20</xdr:col>
      <xdr:colOff>38100</xdr:colOff>
      <xdr:row>76</xdr:row>
      <xdr:rowOff>61985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99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78512</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497795" y="12765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104304</xdr:rowOff>
    </xdr:from>
    <xdr:to>
      <xdr:col>15</xdr:col>
      <xdr:colOff>101600</xdr:colOff>
      <xdr:row>77</xdr:row>
      <xdr:rowOff>34454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13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50980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90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12260</xdr:rowOff>
    </xdr:from>
    <xdr:to>
      <xdr:col>10</xdr:col>
      <xdr:colOff>165100</xdr:colOff>
      <xdr:row>76</xdr:row>
      <xdr:rowOff>113860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04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130387</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81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41086</xdr:rowOff>
    </xdr:from>
    <xdr:to>
      <xdr:col>6</xdr:col>
      <xdr:colOff>38100</xdr:colOff>
      <xdr:row>76</xdr:row>
      <xdr:rowOff>142686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07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159213</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84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17255</xdr:rowOff>
    </xdr:from>
    <xdr:to>
      <xdr:col>24</xdr:col>
      <xdr:colOff>63500</xdr:colOff>
      <xdr:row>96</xdr:row>
      <xdr:rowOff>57564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476455"/>
          <a:ext cx="838200" cy="4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150726</xdr:rowOff>
    </xdr:from>
    <xdr:to>
      <xdr:col>19</xdr:col>
      <xdr:colOff>177800</xdr:colOff>
      <xdr:row>96</xdr:row>
      <xdr:rowOff>17255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438476"/>
          <a:ext cx="889000" cy="3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141239</xdr:rowOff>
    </xdr:from>
    <xdr:to>
      <xdr:col>15</xdr:col>
      <xdr:colOff>50800</xdr:colOff>
      <xdr:row>95</xdr:row>
      <xdr:rowOff>150726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428989"/>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141239</xdr:rowOff>
    </xdr:from>
    <xdr:to>
      <xdr:col>10</xdr:col>
      <xdr:colOff>114300</xdr:colOff>
      <xdr:row>97</xdr:row>
      <xdr:rowOff>48366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428989"/>
          <a:ext cx="889000" cy="250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6764</xdr:rowOff>
    </xdr:from>
    <xdr:to>
      <xdr:col>24</xdr:col>
      <xdr:colOff>114300</xdr:colOff>
      <xdr:row>96</xdr:row>
      <xdr:rowOff>108364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6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156641</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44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137905</xdr:rowOff>
    </xdr:from>
    <xdr:to>
      <xdr:col>20</xdr:col>
      <xdr:colOff>38100</xdr:colOff>
      <xdr:row>96</xdr:row>
      <xdr:rowOff>68055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2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59182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51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99926</xdr:rowOff>
    </xdr:from>
    <xdr:to>
      <xdr:col>15</xdr:col>
      <xdr:colOff>101600</xdr:colOff>
      <xdr:row>96</xdr:row>
      <xdr:rowOff>30076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38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21203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48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90439</xdr:rowOff>
    </xdr:from>
    <xdr:to>
      <xdr:col>10</xdr:col>
      <xdr:colOff>165100</xdr:colOff>
      <xdr:row>96</xdr:row>
      <xdr:rowOff>20589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37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11716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47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169016</xdr:rowOff>
    </xdr:from>
    <xdr:to>
      <xdr:col>6</xdr:col>
      <xdr:colOff>38100</xdr:colOff>
      <xdr:row>97</xdr:row>
      <xdr:rowOff>99166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2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90293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72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57491</xdr:rowOff>
    </xdr:from>
    <xdr:to>
      <xdr:col>55</xdr:col>
      <xdr:colOff>0</xdr:colOff>
      <xdr:row>35</xdr:row>
      <xdr:rowOff>67823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5886791"/>
          <a:ext cx="838200" cy="18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37096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0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67823</xdr:rowOff>
    </xdr:from>
    <xdr:to>
      <xdr:col>50</xdr:col>
      <xdr:colOff>114300</xdr:colOff>
      <xdr:row>35</xdr:row>
      <xdr:rowOff>68894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068573"/>
          <a:ext cx="889000" cy="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29414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37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68894</xdr:rowOff>
    </xdr:from>
    <xdr:to>
      <xdr:col>45</xdr:col>
      <xdr:colOff>177800</xdr:colOff>
      <xdr:row>35</xdr:row>
      <xdr:rowOff>84395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069644"/>
          <a:ext cx="889000" cy="1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145592</xdr:rowOff>
    </xdr:from>
    <xdr:to>
      <xdr:col>41</xdr:col>
      <xdr:colOff>50800</xdr:colOff>
      <xdr:row>35</xdr:row>
      <xdr:rowOff>84395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974892"/>
          <a:ext cx="889000" cy="11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95642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3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104659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27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6691</xdr:rowOff>
    </xdr:from>
    <xdr:to>
      <xdr:col>55</xdr:col>
      <xdr:colOff>50800</xdr:colOff>
      <xdr:row>34</xdr:row>
      <xdr:rowOff>108291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83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29568</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687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17023</xdr:rowOff>
    </xdr:from>
    <xdr:to>
      <xdr:col>50</xdr:col>
      <xdr:colOff>165100</xdr:colOff>
      <xdr:row>35</xdr:row>
      <xdr:rowOff>118623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01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135150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793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18094</xdr:rowOff>
    </xdr:from>
    <xdr:to>
      <xdr:col>46</xdr:col>
      <xdr:colOff>38100</xdr:colOff>
      <xdr:row>35</xdr:row>
      <xdr:rowOff>119694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01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136221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794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33595</xdr:rowOff>
    </xdr:from>
    <xdr:to>
      <xdr:col>41</xdr:col>
      <xdr:colOff>101600</xdr:colOff>
      <xdr:row>35</xdr:row>
      <xdr:rowOff>135195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0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151722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80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94792</xdr:rowOff>
    </xdr:from>
    <xdr:to>
      <xdr:col>36</xdr:col>
      <xdr:colOff>165100</xdr:colOff>
      <xdr:row>35</xdr:row>
      <xdr:rowOff>24942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9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41469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699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23845</xdr:rowOff>
    </xdr:from>
    <xdr:to>
      <xdr:col>55</xdr:col>
      <xdr:colOff>0</xdr:colOff>
      <xdr:row>57</xdr:row>
      <xdr:rowOff>59375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796495"/>
          <a:ext cx="838200" cy="3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91829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64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23845</xdr:rowOff>
    </xdr:from>
    <xdr:to>
      <xdr:col>50</xdr:col>
      <xdr:colOff>114300</xdr:colOff>
      <xdr:row>57</xdr:row>
      <xdr:rowOff>165142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96495"/>
          <a:ext cx="889000" cy="14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32777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97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165142</xdr:rowOff>
    </xdr:from>
    <xdr:to>
      <xdr:col>45</xdr:col>
      <xdr:colOff>177800</xdr:colOff>
      <xdr:row>58</xdr:row>
      <xdr:rowOff>63749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37792"/>
          <a:ext cx="889000" cy="70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42748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63749</xdr:rowOff>
    </xdr:from>
    <xdr:to>
      <xdr:col>41</xdr:col>
      <xdr:colOff>50800</xdr:colOff>
      <xdr:row>58</xdr:row>
      <xdr:rowOff>113926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07849"/>
          <a:ext cx="889000" cy="5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8575</xdr:rowOff>
    </xdr:from>
    <xdr:to>
      <xdr:col>55</xdr:col>
      <xdr:colOff>50800</xdr:colOff>
      <xdr:row>57</xdr:row>
      <xdr:rowOff>110175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8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31452</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3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144495</xdr:rowOff>
    </xdr:from>
    <xdr:to>
      <xdr:col>50</xdr:col>
      <xdr:colOff>165100</xdr:colOff>
      <xdr:row>57</xdr:row>
      <xdr:rowOff>74645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4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91172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52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114342</xdr:rowOff>
    </xdr:from>
    <xdr:to>
      <xdr:col>46</xdr:col>
      <xdr:colOff>38100</xdr:colOff>
      <xdr:row>58</xdr:row>
      <xdr:rowOff>44492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8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61019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66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12949</xdr:rowOff>
    </xdr:from>
    <xdr:to>
      <xdr:col>41</xdr:col>
      <xdr:colOff>101600</xdr:colOff>
      <xdr:row>58</xdr:row>
      <xdr:rowOff>114549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5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105676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4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63126</xdr:rowOff>
    </xdr:from>
    <xdr:to>
      <xdr:col>36</xdr:col>
      <xdr:colOff>165100</xdr:colOff>
      <xdr:row>58</xdr:row>
      <xdr:rowOff>164726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0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155853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99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17876</xdr:rowOff>
    </xdr:from>
    <xdr:to>
      <xdr:col>55</xdr:col>
      <xdr:colOff>0</xdr:colOff>
      <xdr:row>79</xdr:row>
      <xdr:rowOff>18303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390976"/>
          <a:ext cx="838200" cy="17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54318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18303</xdr:rowOff>
    </xdr:from>
    <xdr:to>
      <xdr:col>50</xdr:col>
      <xdr:colOff>114300</xdr:colOff>
      <xdr:row>79</xdr:row>
      <xdr:rowOff>30393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62853"/>
          <a:ext cx="889000" cy="1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30393</xdr:rowOff>
    </xdr:from>
    <xdr:to>
      <xdr:col>45</xdr:col>
      <xdr:colOff>177800</xdr:colOff>
      <xdr:row>79</xdr:row>
      <xdr:rowOff>31426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74943"/>
          <a:ext cx="889000" cy="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19932</xdr:rowOff>
    </xdr:from>
    <xdr:to>
      <xdr:col>41</xdr:col>
      <xdr:colOff>50800</xdr:colOff>
      <xdr:row>79</xdr:row>
      <xdr:rowOff>31426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64482"/>
          <a:ext cx="889000" cy="1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138526</xdr:rowOff>
    </xdr:from>
    <xdr:to>
      <xdr:col>55</xdr:col>
      <xdr:colOff>50800</xdr:colOff>
      <xdr:row>78</xdr:row>
      <xdr:rowOff>68676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4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161403</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9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138953</xdr:rowOff>
    </xdr:from>
    <xdr:to>
      <xdr:col>50</xdr:col>
      <xdr:colOff>165100</xdr:colOff>
      <xdr:row>79</xdr:row>
      <xdr:rowOff>69103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1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60230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60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151043</xdr:rowOff>
    </xdr:from>
    <xdr:to>
      <xdr:col>46</xdr:col>
      <xdr:colOff>38100</xdr:colOff>
      <xdr:row>79</xdr:row>
      <xdr:rowOff>81193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2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72320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61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152076</xdr:rowOff>
    </xdr:from>
    <xdr:to>
      <xdr:col>41</xdr:col>
      <xdr:colOff>101600</xdr:colOff>
      <xdr:row>79</xdr:row>
      <xdr:rowOff>82226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2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73353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61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140582</xdr:rowOff>
    </xdr:from>
    <xdr:to>
      <xdr:col>36</xdr:col>
      <xdr:colOff>165100</xdr:colOff>
      <xdr:row>79</xdr:row>
      <xdr:rowOff>70732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1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61859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60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62032</xdr:rowOff>
    </xdr:from>
    <xdr:to>
      <xdr:col>55</xdr:col>
      <xdr:colOff>0</xdr:colOff>
      <xdr:row>97</xdr:row>
      <xdr:rowOff>125327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521232"/>
          <a:ext cx="838200" cy="23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85386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16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62032</xdr:rowOff>
    </xdr:from>
    <xdr:to>
      <xdr:col>50</xdr:col>
      <xdr:colOff>114300</xdr:colOff>
      <xdr:row>97</xdr:row>
      <xdr:rowOff>120466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521232"/>
          <a:ext cx="889000" cy="22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26508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828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120466</xdr:rowOff>
    </xdr:from>
    <xdr:to>
      <xdr:col>45</xdr:col>
      <xdr:colOff>177800</xdr:colOff>
      <xdr:row>98</xdr:row>
      <xdr:rowOff>47715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751116"/>
          <a:ext cx="889000" cy="9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53818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8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47715</xdr:rowOff>
    </xdr:from>
    <xdr:to>
      <xdr:col>41</xdr:col>
      <xdr:colOff>50800</xdr:colOff>
      <xdr:row>98</xdr:row>
      <xdr:rowOff>115247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49815"/>
          <a:ext cx="889000" cy="6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74527</xdr:rowOff>
    </xdr:from>
    <xdr:to>
      <xdr:col>55</xdr:col>
      <xdr:colOff>50800</xdr:colOff>
      <xdr:row>98</xdr:row>
      <xdr:rowOff>4677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0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97404</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556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11232</xdr:rowOff>
    </xdr:from>
    <xdr:to>
      <xdr:col>50</xdr:col>
      <xdr:colOff>165100</xdr:colOff>
      <xdr:row>96</xdr:row>
      <xdr:rowOff>112832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47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129359</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245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69666</xdr:rowOff>
    </xdr:from>
    <xdr:to>
      <xdr:col>46</xdr:col>
      <xdr:colOff>38100</xdr:colOff>
      <xdr:row>97</xdr:row>
      <xdr:rowOff>171266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0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16343</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475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168365</xdr:rowOff>
    </xdr:from>
    <xdr:to>
      <xdr:col>41</xdr:col>
      <xdr:colOff>101600</xdr:colOff>
      <xdr:row>98</xdr:row>
      <xdr:rowOff>98515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89642</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891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64447</xdr:rowOff>
    </xdr:from>
    <xdr:to>
      <xdr:col>36</xdr:col>
      <xdr:colOff>165100</xdr:colOff>
      <xdr:row>98</xdr:row>
      <xdr:rowOff>166047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6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157174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5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169152</xdr:rowOff>
    </xdr:from>
    <xdr:to>
      <xdr:col>85</xdr:col>
      <xdr:colOff>127000</xdr:colOff>
      <xdr:row>76</xdr:row>
      <xdr:rowOff>17473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027902"/>
          <a:ext cx="838200" cy="1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145874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176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124368</xdr:rowOff>
    </xdr:from>
    <xdr:to>
      <xdr:col>81</xdr:col>
      <xdr:colOff>50800</xdr:colOff>
      <xdr:row>75</xdr:row>
      <xdr:rowOff>169152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2983118"/>
          <a:ext cx="889000" cy="4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100306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330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89341</xdr:rowOff>
    </xdr:from>
    <xdr:to>
      <xdr:col>76</xdr:col>
      <xdr:colOff>114300</xdr:colOff>
      <xdr:row>75</xdr:row>
      <xdr:rowOff>124368</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2948091"/>
          <a:ext cx="889000" cy="3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103365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83803</xdr:rowOff>
    </xdr:from>
    <xdr:to>
      <xdr:col>71</xdr:col>
      <xdr:colOff>177800</xdr:colOff>
      <xdr:row>75</xdr:row>
      <xdr:rowOff>89341</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2942553"/>
          <a:ext cx="889000" cy="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129359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143234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138123</xdr:rowOff>
    </xdr:from>
    <xdr:to>
      <xdr:col>85</xdr:col>
      <xdr:colOff>177800</xdr:colOff>
      <xdr:row>76</xdr:row>
      <xdr:rowOff>68273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99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161000</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848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118353</xdr:rowOff>
    </xdr:from>
    <xdr:to>
      <xdr:col>81</xdr:col>
      <xdr:colOff>101600</xdr:colOff>
      <xdr:row>76</xdr:row>
      <xdr:rowOff>48502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9771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65030</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275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73568</xdr:rowOff>
    </xdr:from>
    <xdr:to>
      <xdr:col>76</xdr:col>
      <xdr:colOff>165100</xdr:colOff>
      <xdr:row>76</xdr:row>
      <xdr:rowOff>3718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93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20245</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2707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38541</xdr:rowOff>
    </xdr:from>
    <xdr:to>
      <xdr:col>72</xdr:col>
      <xdr:colOff>38100</xdr:colOff>
      <xdr:row>75</xdr:row>
      <xdr:rowOff>140141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89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156668</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2672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33003</xdr:rowOff>
    </xdr:from>
    <xdr:to>
      <xdr:col>67</xdr:col>
      <xdr:colOff>101600</xdr:colOff>
      <xdr:row>75</xdr:row>
      <xdr:rowOff>134603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89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151130</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2666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50899</xdr:rowOff>
    </xdr:from>
    <xdr:to>
      <xdr:col>85</xdr:col>
      <xdr:colOff>127000</xdr:colOff>
      <xdr:row>96</xdr:row>
      <xdr:rowOff>149763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510099"/>
          <a:ext cx="838200" cy="9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129398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760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94272</xdr:rowOff>
    </xdr:from>
    <xdr:to>
      <xdr:col>81</xdr:col>
      <xdr:colOff>50800</xdr:colOff>
      <xdr:row>96</xdr:row>
      <xdr:rowOff>149763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553472"/>
          <a:ext cx="889000" cy="5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79379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88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94272</xdr:rowOff>
    </xdr:from>
    <xdr:to>
      <xdr:col>76</xdr:col>
      <xdr:colOff>114300</xdr:colOff>
      <xdr:row>96</xdr:row>
      <xdr:rowOff>145053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553472"/>
          <a:ext cx="889000" cy="5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73244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7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145053</xdr:rowOff>
    </xdr:from>
    <xdr:to>
      <xdr:col>71</xdr:col>
      <xdr:colOff>177800</xdr:colOff>
      <xdr:row>97</xdr:row>
      <xdr:rowOff>149665</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604253"/>
          <a:ext cx="889000" cy="17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xdr:rowOff>
    </xdr:from>
    <xdr:to>
      <xdr:col>85</xdr:col>
      <xdr:colOff>177800</xdr:colOff>
      <xdr:row>96</xdr:row>
      <xdr:rowOff>101699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45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22976</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310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98963</xdr:rowOff>
    </xdr:from>
    <xdr:to>
      <xdr:col>81</xdr:col>
      <xdr:colOff>101600</xdr:colOff>
      <xdr:row>97</xdr:row>
      <xdr:rowOff>29113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55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45640</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333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43472</xdr:rowOff>
    </xdr:from>
    <xdr:to>
      <xdr:col>76</xdr:col>
      <xdr:colOff>165100</xdr:colOff>
      <xdr:row>96</xdr:row>
      <xdr:rowOff>145072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50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161599</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277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94253</xdr:rowOff>
    </xdr:from>
    <xdr:to>
      <xdr:col>72</xdr:col>
      <xdr:colOff>38100</xdr:colOff>
      <xdr:row>97</xdr:row>
      <xdr:rowOff>24403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55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40930</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328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98865</xdr:rowOff>
    </xdr:from>
    <xdr:to>
      <xdr:col>67</xdr:col>
      <xdr:colOff>101600</xdr:colOff>
      <xdr:row>98</xdr:row>
      <xdr:rowOff>29015</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2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45542</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50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4750</xdr:rowOff>
    </xdr:from>
    <xdr:to>
      <xdr:col>116</xdr:col>
      <xdr:colOff>63500</xdr:colOff>
      <xdr:row>57</xdr:row>
      <xdr:rowOff>7048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9777400"/>
          <a:ext cx="8382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31919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976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7048</xdr:rowOff>
    </xdr:from>
    <xdr:to>
      <xdr:col>111</xdr:col>
      <xdr:colOff>177800</xdr:colOff>
      <xdr:row>57</xdr:row>
      <xdr:rowOff>26416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9779698"/>
          <a:ext cx="889000" cy="1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160291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1010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26112</xdr:rowOff>
    </xdr:from>
    <xdr:to>
      <xdr:col>107</xdr:col>
      <xdr:colOff>50800</xdr:colOff>
      <xdr:row>57</xdr:row>
      <xdr:rowOff>26416</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9798762"/>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156456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0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26112</xdr:rowOff>
    </xdr:from>
    <xdr:to>
      <xdr:col>102</xdr:col>
      <xdr:colOff>114300</xdr:colOff>
      <xdr:row>57</xdr:row>
      <xdr:rowOff>34430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9798762"/>
          <a:ext cx="889000" cy="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156595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1010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154436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1009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125400</xdr:rowOff>
    </xdr:from>
    <xdr:to>
      <xdr:col>116</xdr:col>
      <xdr:colOff>114300</xdr:colOff>
      <xdr:row>57</xdr:row>
      <xdr:rowOff>55550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97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148277</xdr:rowOff>
    </xdr:from>
    <xdr:ext cx="534377"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57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127698</xdr:rowOff>
    </xdr:from>
    <xdr:to>
      <xdr:col>112</xdr:col>
      <xdr:colOff>38100</xdr:colOff>
      <xdr:row>57</xdr:row>
      <xdr:rowOff>57848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972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74375</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56111" y="95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147066</xdr:rowOff>
    </xdr:from>
    <xdr:to>
      <xdr:col>107</xdr:col>
      <xdr:colOff>101600</xdr:colOff>
      <xdr:row>57</xdr:row>
      <xdr:rowOff>77216</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974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93743</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67111" y="952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146762</xdr:rowOff>
    </xdr:from>
    <xdr:to>
      <xdr:col>102</xdr:col>
      <xdr:colOff>165100</xdr:colOff>
      <xdr:row>57</xdr:row>
      <xdr:rowOff>76912</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974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93439</xdr:rowOff>
    </xdr:from>
    <xdr:ext cx="534377"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278111" y="952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155080</xdr:rowOff>
    </xdr:from>
    <xdr:to>
      <xdr:col>98</xdr:col>
      <xdr:colOff>38100</xdr:colOff>
      <xdr:row>57</xdr:row>
      <xdr:rowOff>85230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75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101757</xdr:rowOff>
    </xdr:from>
    <xdr:ext cx="534377"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389111" y="953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104115</xdr:rowOff>
    </xdr:from>
    <xdr:to>
      <xdr:col>116</xdr:col>
      <xdr:colOff>62864</xdr:colOff>
      <xdr:row>78</xdr:row>
      <xdr:rowOff>128936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448515"/>
          <a:ext cx="1269" cy="1053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132763</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50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128936</xdr:rowOff>
    </xdr:from>
    <xdr:to>
      <xdr:col>116</xdr:col>
      <xdr:colOff>152400</xdr:colOff>
      <xdr:row>78</xdr:row>
      <xdr:rowOff>128936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502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50792</xdr:rowOff>
    </xdr:from>
    <xdr:ext cx="599010"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222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104115</xdr:rowOff>
    </xdr:from>
    <xdr:to>
      <xdr:col>116</xdr:col>
      <xdr:colOff>152400</xdr:colOff>
      <xdr:row>72</xdr:row>
      <xdr:rowOff>104115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44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124921</xdr:rowOff>
    </xdr:from>
    <xdr:to>
      <xdr:col>116</xdr:col>
      <xdr:colOff>63500</xdr:colOff>
      <xdr:row>72</xdr:row>
      <xdr:rowOff>104115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1323300" y="12297871"/>
          <a:ext cx="838200" cy="15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164357</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3194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14480</xdr:rowOff>
    </xdr:from>
    <xdr:to>
      <xdr:col>116</xdr:col>
      <xdr:colOff>114300</xdr:colOff>
      <xdr:row>77</xdr:row>
      <xdr:rowOff>116080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321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124921</xdr:rowOff>
    </xdr:from>
    <xdr:to>
      <xdr:col>111</xdr:col>
      <xdr:colOff>177800</xdr:colOff>
      <xdr:row>73</xdr:row>
      <xdr:rowOff>8834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297871"/>
          <a:ext cx="889000" cy="22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79291</xdr:rowOff>
    </xdr:from>
    <xdr:to>
      <xdr:col>112</xdr:col>
      <xdr:colOff>38100</xdr:colOff>
      <xdr:row>77</xdr:row>
      <xdr:rowOff>9441</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568</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23795" y="13202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8834</xdr:rowOff>
    </xdr:from>
    <xdr:to>
      <xdr:col>107</xdr:col>
      <xdr:colOff>50800</xdr:colOff>
      <xdr:row>73</xdr:row>
      <xdr:rowOff>150136</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524684"/>
          <a:ext cx="889000" cy="14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60644</xdr:rowOff>
    </xdr:from>
    <xdr:to>
      <xdr:col>107</xdr:col>
      <xdr:colOff>101600</xdr:colOff>
      <xdr:row>76</xdr:row>
      <xdr:rowOff>162244</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153371</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318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160087</xdr:rowOff>
    </xdr:from>
    <xdr:to>
      <xdr:col>102</xdr:col>
      <xdr:colOff>114300</xdr:colOff>
      <xdr:row>73</xdr:row>
      <xdr:rowOff>150136</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656300" y="12504487"/>
          <a:ext cx="889000" cy="16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81704</xdr:rowOff>
    </xdr:from>
    <xdr:to>
      <xdr:col>102</xdr:col>
      <xdr:colOff>165100</xdr:colOff>
      <xdr:row>77</xdr:row>
      <xdr:rowOff>11854</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2981</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45795" y="1320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79744</xdr:rowOff>
    </xdr:from>
    <xdr:to>
      <xdr:col>98</xdr:col>
      <xdr:colOff>38100</xdr:colOff>
      <xdr:row>77</xdr:row>
      <xdr:rowOff>9894</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1021</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56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53315</xdr:rowOff>
    </xdr:from>
    <xdr:to>
      <xdr:col>116</xdr:col>
      <xdr:colOff>114300</xdr:colOff>
      <xdr:row>72</xdr:row>
      <xdr:rowOff>154915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39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6342</xdr:rowOff>
    </xdr:from>
    <xdr:ext cx="599010"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350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74121</xdr:rowOff>
    </xdr:from>
    <xdr:to>
      <xdr:col>112</xdr:col>
      <xdr:colOff>38100</xdr:colOff>
      <xdr:row>72</xdr:row>
      <xdr:rowOff>4271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24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20798</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23795" y="12022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129484</xdr:rowOff>
    </xdr:from>
    <xdr:to>
      <xdr:col>107</xdr:col>
      <xdr:colOff>101600</xdr:colOff>
      <xdr:row>73</xdr:row>
      <xdr:rowOff>59634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47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76161</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34795" y="12249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99336</xdr:rowOff>
    </xdr:from>
    <xdr:to>
      <xdr:col>102</xdr:col>
      <xdr:colOff>165100</xdr:colOff>
      <xdr:row>74</xdr:row>
      <xdr:rowOff>29486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61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46013</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45795" y="12390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109287</xdr:rowOff>
    </xdr:from>
    <xdr:to>
      <xdr:col>98</xdr:col>
      <xdr:colOff>38100</xdr:colOff>
      <xdr:row>73</xdr:row>
      <xdr:rowOff>39437</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45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55964</xdr:rowOff>
    </xdr:from>
    <xdr:ext cx="599010"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56795" y="122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普通建設事業費</a:t>
          </a:r>
          <a:r>
            <a:rPr kumimoji="1" lang="ja-JP" altLang="en-US" sz="1100">
              <a:solidFill>
                <a:schemeClr val="dk1"/>
              </a:solidFill>
              <a:effectLst/>
              <a:latin typeface="+mn-lt"/>
              <a:ea typeface="+mn-ea"/>
              <a:cs typeface="+mn-cs"/>
            </a:rPr>
            <a:t>（うち更新整備）</a:t>
          </a:r>
          <a:r>
            <a:rPr kumimoji="1" lang="ja-JP" altLang="ja-JP" sz="1100">
              <a:solidFill>
                <a:schemeClr val="dk1"/>
              </a:solidFill>
              <a:effectLst/>
              <a:latin typeface="+mn-lt"/>
              <a:ea typeface="+mn-ea"/>
              <a:cs typeface="+mn-cs"/>
            </a:rPr>
            <a:t>は住民一人当たり</a:t>
          </a:r>
          <a:r>
            <a:rPr kumimoji="1" lang="en-US" altLang="ja-JP" sz="1100">
              <a:solidFill>
                <a:schemeClr val="dk1"/>
              </a:solidFill>
              <a:effectLst/>
              <a:latin typeface="+mn-lt"/>
              <a:ea typeface="+mn-ea"/>
              <a:cs typeface="+mn-cs"/>
            </a:rPr>
            <a:t>206,317</a:t>
          </a:r>
          <a:r>
            <a:rPr kumimoji="1" lang="ja-JP" altLang="ja-JP" sz="1100">
              <a:solidFill>
                <a:schemeClr val="dk1"/>
              </a:solidFill>
              <a:effectLst/>
              <a:latin typeface="+mn-lt"/>
              <a:ea typeface="+mn-ea"/>
              <a:cs typeface="+mn-cs"/>
            </a:rPr>
            <a:t>円となっており、類似団体と比較して</a:t>
          </a:r>
          <a:r>
            <a:rPr kumimoji="1" lang="en-US" altLang="ja-JP" sz="1100">
              <a:solidFill>
                <a:schemeClr val="dk1"/>
              </a:solidFill>
              <a:effectLst/>
              <a:latin typeface="+mn-lt"/>
              <a:ea typeface="+mn-ea"/>
              <a:cs typeface="+mn-cs"/>
            </a:rPr>
            <a:t>25,537</a:t>
          </a:r>
          <a:r>
            <a:rPr kumimoji="1" lang="ja-JP" altLang="ja-JP" sz="1100">
              <a:solidFill>
                <a:schemeClr val="dk1"/>
              </a:solidFill>
              <a:effectLst/>
              <a:latin typeface="+mn-lt"/>
              <a:ea typeface="+mn-ea"/>
              <a:cs typeface="+mn-cs"/>
            </a:rPr>
            <a:t>円コストが高い状況となっており、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令和５年度</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においては葬苑建設があり数値が上昇した。公債費は住民一人当たり</a:t>
          </a:r>
          <a:r>
            <a:rPr kumimoji="1" lang="en-US" altLang="ja-JP" sz="1100">
              <a:solidFill>
                <a:schemeClr val="dk1"/>
              </a:solidFill>
              <a:effectLst/>
              <a:latin typeface="+mn-lt"/>
              <a:ea typeface="+mn-ea"/>
              <a:cs typeface="+mn-cs"/>
            </a:rPr>
            <a:t>284,161</a:t>
          </a:r>
          <a:r>
            <a:rPr kumimoji="1" lang="ja-JP" altLang="ja-JP" sz="1100">
              <a:solidFill>
                <a:schemeClr val="dk1"/>
              </a:solidFill>
              <a:effectLst/>
              <a:latin typeface="+mn-lt"/>
              <a:ea typeface="+mn-ea"/>
              <a:cs typeface="+mn-cs"/>
            </a:rPr>
            <a:t>円となっており、類似団体と比較して</a:t>
          </a:r>
          <a:r>
            <a:rPr kumimoji="1" lang="en-US" altLang="ja-JP" sz="1100">
              <a:solidFill>
                <a:schemeClr val="dk1"/>
              </a:solidFill>
              <a:effectLst/>
              <a:latin typeface="+mn-lt"/>
              <a:ea typeface="+mn-ea"/>
              <a:cs typeface="+mn-cs"/>
            </a:rPr>
            <a:t>105,393</a:t>
          </a:r>
          <a:r>
            <a:rPr kumimoji="1" lang="ja-JP" altLang="ja-JP" sz="1100">
              <a:solidFill>
                <a:schemeClr val="dk1"/>
              </a:solidFill>
              <a:effectLst/>
              <a:latin typeface="+mn-lt"/>
              <a:ea typeface="+mn-ea"/>
              <a:cs typeface="+mn-cs"/>
            </a:rPr>
            <a:t>円コストが高い状況となっている。これは、近年大型建設事業が集中した影響や、償還期限の短い過疎債、辺地債を利用しているため償還額が多額になっているためである。公債費の増加に伴い、繰出金も類似団体平均に比べ一人当たりのコストが</a:t>
          </a:r>
          <a:r>
            <a:rPr kumimoji="1" lang="en-US" altLang="ja-JP" sz="1100">
              <a:solidFill>
                <a:schemeClr val="tx1"/>
              </a:solidFill>
              <a:effectLst/>
              <a:latin typeface="+mn-lt"/>
              <a:ea typeface="+mn-ea"/>
              <a:cs typeface="+mn-cs"/>
            </a:rPr>
            <a:t>214,807</a:t>
          </a:r>
          <a:r>
            <a:rPr kumimoji="1" lang="ja-JP" altLang="ja-JP" sz="1100">
              <a:solidFill>
                <a:schemeClr val="tx1"/>
              </a:solidFill>
              <a:effectLst/>
              <a:latin typeface="+mn-lt"/>
              <a:ea typeface="+mn-ea"/>
              <a:cs typeface="+mn-cs"/>
            </a:rPr>
            <a:t>円高く、</a:t>
          </a:r>
          <a:r>
            <a:rPr kumimoji="1" lang="ja-JP" altLang="en-US" sz="1100">
              <a:solidFill>
                <a:schemeClr val="tx1"/>
              </a:solidFill>
              <a:effectLst/>
              <a:latin typeface="+mn-lt"/>
              <a:ea typeface="+mn-ea"/>
              <a:cs typeface="+mn-cs"/>
            </a:rPr>
            <a:t>類似団体内１位で</a:t>
          </a:r>
          <a:r>
            <a:rPr kumimoji="1" lang="ja-JP" altLang="ja-JP" sz="1100">
              <a:solidFill>
                <a:schemeClr val="tx1"/>
              </a:solidFill>
              <a:effectLst/>
              <a:latin typeface="+mn-lt"/>
              <a:ea typeface="+mn-ea"/>
              <a:cs typeface="+mn-cs"/>
            </a:rPr>
            <a:t>高い水準にある。今後も地方債発行額が償還額を超えないよう発行額の抑制を図ることはもとより、交付税措置のある起債を積極的に活用するなど、財政の安定化を図ることとしている。</a:t>
          </a:r>
          <a:endParaRPr lang="ja-JP" altLang="ja-JP">
            <a:solidFill>
              <a:schemeClr val="tx1"/>
            </a:solidFill>
            <a:effectLst/>
          </a:endParaRPr>
        </a:p>
        <a:p>
          <a:r>
            <a:rPr kumimoji="1" lang="ja-JP" altLang="ja-JP" sz="1100">
              <a:solidFill>
                <a:schemeClr val="dk1"/>
              </a:solidFill>
              <a:effectLst/>
              <a:latin typeface="+mn-lt"/>
              <a:ea typeface="+mn-ea"/>
              <a:cs typeface="+mn-cs"/>
            </a:rPr>
            <a:t>　維持補修費については、大雪による除排雪経費の増、施設の老朽化等の影響により、住民一人当たりのコストが類似団体平均より</a:t>
          </a:r>
          <a:r>
            <a:rPr kumimoji="1" lang="en-US" altLang="ja-JP" sz="1100">
              <a:solidFill>
                <a:schemeClr val="dk1"/>
              </a:solidFill>
              <a:effectLst/>
              <a:latin typeface="+mn-lt"/>
              <a:ea typeface="+mn-ea"/>
              <a:cs typeface="+mn-cs"/>
            </a:rPr>
            <a:t>84,497</a:t>
          </a:r>
          <a:r>
            <a:rPr kumimoji="1" lang="ja-JP" altLang="ja-JP" sz="1100">
              <a:solidFill>
                <a:schemeClr val="dk1"/>
              </a:solidFill>
              <a:effectLst/>
              <a:latin typeface="+mn-lt"/>
              <a:ea typeface="+mn-ea"/>
              <a:cs typeface="+mn-cs"/>
            </a:rPr>
            <a:t>円高くなっている。今後も維持補修費は増加していくことが考えられるので、計画的かつ継続的な維持補修等管理を徹底し経費上昇の抑制を図る。</a:t>
          </a:r>
          <a:endParaRPr lang="ja-JP" altLang="ja-JP">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北海道利尻富士町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2,151
2,142
105.62
6,311,286
6,185,515
125,771
2,484,986
5,746,648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162617</xdr:rowOff>
    </xdr:from>
    <xdr:to>
      <xdr:col>24</xdr:col>
      <xdr:colOff>63500</xdr:colOff>
      <xdr:row>36</xdr:row>
      <xdr:rowOff>164084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334817"/>
          <a:ext cx="838200" cy="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162617</xdr:rowOff>
    </xdr:from>
    <xdr:to>
      <xdr:col>19</xdr:col>
      <xdr:colOff>177800</xdr:colOff>
      <xdr:row>37</xdr:row>
      <xdr:rowOff>12560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34817"/>
          <a:ext cx="889000" cy="2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12560</xdr:rowOff>
    </xdr:from>
    <xdr:to>
      <xdr:col>15</xdr:col>
      <xdr:colOff>50800</xdr:colOff>
      <xdr:row>37</xdr:row>
      <xdr:rowOff>26257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56210"/>
          <a:ext cx="889000" cy="1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26257</xdr:rowOff>
    </xdr:from>
    <xdr:to>
      <xdr:col>10</xdr:col>
      <xdr:colOff>114300</xdr:colOff>
      <xdr:row>37</xdr:row>
      <xdr:rowOff>44393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369907"/>
          <a:ext cx="889000" cy="1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102188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113284</xdr:rowOff>
    </xdr:from>
    <xdr:to>
      <xdr:col>24</xdr:col>
      <xdr:colOff>114300</xdr:colOff>
      <xdr:row>37</xdr:row>
      <xdr:rowOff>43434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8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136161</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3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111817</xdr:rowOff>
    </xdr:from>
    <xdr:to>
      <xdr:col>20</xdr:col>
      <xdr:colOff>38100</xdr:colOff>
      <xdr:row>37</xdr:row>
      <xdr:rowOff>41967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8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58494</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5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133210</xdr:rowOff>
    </xdr:from>
    <xdr:to>
      <xdr:col>15</xdr:col>
      <xdr:colOff>101600</xdr:colOff>
      <xdr:row>37</xdr:row>
      <xdr:rowOff>63360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79887</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8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146907</xdr:rowOff>
    </xdr:from>
    <xdr:to>
      <xdr:col>10</xdr:col>
      <xdr:colOff>165100</xdr:colOff>
      <xdr:row>37</xdr:row>
      <xdr:rowOff>77057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1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93584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9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165043</xdr:rowOff>
    </xdr:from>
    <xdr:to>
      <xdr:col>6</xdr:col>
      <xdr:colOff>38100</xdr:colOff>
      <xdr:row>37</xdr:row>
      <xdr:rowOff>95193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3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111720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11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22492</xdr:rowOff>
    </xdr:from>
    <xdr:to>
      <xdr:col>24</xdr:col>
      <xdr:colOff>63500</xdr:colOff>
      <xdr:row>56</xdr:row>
      <xdr:rowOff>138626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623692"/>
          <a:ext cx="838200" cy="11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59224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3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120288</xdr:rowOff>
    </xdr:from>
    <xdr:to>
      <xdr:col>19</xdr:col>
      <xdr:colOff>177800</xdr:colOff>
      <xdr:row>56</xdr:row>
      <xdr:rowOff>138626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721488"/>
          <a:ext cx="889000" cy="1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120288</xdr:rowOff>
    </xdr:from>
    <xdr:to>
      <xdr:col>15</xdr:col>
      <xdr:colOff>50800</xdr:colOff>
      <xdr:row>56</xdr:row>
      <xdr:rowOff>166112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721488"/>
          <a:ext cx="889000" cy="4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166112</xdr:rowOff>
    </xdr:from>
    <xdr:to>
      <xdr:col>10</xdr:col>
      <xdr:colOff>114300</xdr:colOff>
      <xdr:row>57</xdr:row>
      <xdr:rowOff>49213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767312"/>
          <a:ext cx="889000" cy="5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143142</xdr:rowOff>
    </xdr:from>
    <xdr:to>
      <xdr:col>24</xdr:col>
      <xdr:colOff>114300</xdr:colOff>
      <xdr:row>56</xdr:row>
      <xdr:rowOff>73292</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57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166019</xdr:rowOff>
    </xdr:from>
    <xdr:ext cx="690189"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4243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87826</xdr:rowOff>
    </xdr:from>
    <xdr:to>
      <xdr:col>20</xdr:col>
      <xdr:colOff>38100</xdr:colOff>
      <xdr:row>57</xdr:row>
      <xdr:rowOff>17976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68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34503</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464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69488</xdr:rowOff>
    </xdr:from>
    <xdr:to>
      <xdr:col>15</xdr:col>
      <xdr:colOff>101600</xdr:colOff>
      <xdr:row>56</xdr:row>
      <xdr:rowOff>171088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67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16165</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445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115312</xdr:rowOff>
    </xdr:from>
    <xdr:to>
      <xdr:col>10</xdr:col>
      <xdr:colOff>165100</xdr:colOff>
      <xdr:row>57</xdr:row>
      <xdr:rowOff>45462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71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61989</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491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169863</xdr:rowOff>
    </xdr:from>
    <xdr:to>
      <xdr:col>6</xdr:col>
      <xdr:colOff>38100</xdr:colOff>
      <xdr:row>57</xdr:row>
      <xdr:rowOff>100013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7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116540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546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126118</xdr:rowOff>
    </xdr:from>
    <xdr:to>
      <xdr:col>24</xdr:col>
      <xdr:colOff>63500</xdr:colOff>
      <xdr:row>75</xdr:row>
      <xdr:rowOff>5276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813418"/>
          <a:ext cx="838200" cy="5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5276</xdr:rowOff>
    </xdr:from>
    <xdr:to>
      <xdr:col>19</xdr:col>
      <xdr:colOff>177800</xdr:colOff>
      <xdr:row>75</xdr:row>
      <xdr:rowOff>72031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864026"/>
          <a:ext cx="889000" cy="6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90298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2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72031</xdr:rowOff>
    </xdr:from>
    <xdr:to>
      <xdr:col>15</xdr:col>
      <xdr:colOff>50800</xdr:colOff>
      <xdr:row>76</xdr:row>
      <xdr:rowOff>89689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930781"/>
          <a:ext cx="889000" cy="18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79552</xdr:rowOff>
    </xdr:from>
    <xdr:to>
      <xdr:col>10</xdr:col>
      <xdr:colOff>114300</xdr:colOff>
      <xdr:row>76</xdr:row>
      <xdr:rowOff>89689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3109752"/>
          <a:ext cx="889000" cy="1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41296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75318</xdr:rowOff>
    </xdr:from>
    <xdr:to>
      <xdr:col>24</xdr:col>
      <xdr:colOff>114300</xdr:colOff>
      <xdr:row>75</xdr:row>
      <xdr:rowOff>5468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76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98195</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61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125926</xdr:rowOff>
    </xdr:from>
    <xdr:to>
      <xdr:col>20</xdr:col>
      <xdr:colOff>38100</xdr:colOff>
      <xdr:row>75</xdr:row>
      <xdr:rowOff>56076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81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72603</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588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21231</xdr:rowOff>
    </xdr:from>
    <xdr:to>
      <xdr:col>15</xdr:col>
      <xdr:colOff>101600</xdr:colOff>
      <xdr:row>75</xdr:row>
      <xdr:rowOff>122831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87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139358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655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38889</xdr:rowOff>
    </xdr:from>
    <xdr:to>
      <xdr:col>10</xdr:col>
      <xdr:colOff>165100</xdr:colOff>
      <xdr:row>76</xdr:row>
      <xdr:rowOff>140489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6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157016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844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28752</xdr:rowOff>
    </xdr:from>
    <xdr:to>
      <xdr:col>6</xdr:col>
      <xdr:colOff>38100</xdr:colOff>
      <xdr:row>76</xdr:row>
      <xdr:rowOff>130352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05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146879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834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41700</xdr:rowOff>
    </xdr:from>
    <xdr:to>
      <xdr:col>24</xdr:col>
      <xdr:colOff>63500</xdr:colOff>
      <xdr:row>97</xdr:row>
      <xdr:rowOff>45425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329450"/>
          <a:ext cx="838200" cy="34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41700</xdr:rowOff>
    </xdr:from>
    <xdr:to>
      <xdr:col>19</xdr:col>
      <xdr:colOff>177800</xdr:colOff>
      <xdr:row>97</xdr:row>
      <xdr:rowOff>103408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329450"/>
          <a:ext cx="889000" cy="40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147100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7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52933</xdr:rowOff>
    </xdr:from>
    <xdr:to>
      <xdr:col>15</xdr:col>
      <xdr:colOff>50800</xdr:colOff>
      <xdr:row>97</xdr:row>
      <xdr:rowOff>103408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683583"/>
          <a:ext cx="889000" cy="5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52933</xdr:rowOff>
    </xdr:from>
    <xdr:to>
      <xdr:col>10</xdr:col>
      <xdr:colOff>114300</xdr:colOff>
      <xdr:row>97</xdr:row>
      <xdr:rowOff>61607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83583"/>
          <a:ext cx="889000" cy="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7555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16163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166075</xdr:rowOff>
    </xdr:from>
    <xdr:to>
      <xdr:col>24</xdr:col>
      <xdr:colOff>114300</xdr:colOff>
      <xdr:row>97</xdr:row>
      <xdr:rowOff>96225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2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17502</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76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162350</xdr:rowOff>
    </xdr:from>
    <xdr:to>
      <xdr:col>20</xdr:col>
      <xdr:colOff>38100</xdr:colOff>
      <xdr:row>95</xdr:row>
      <xdr:rowOff>92500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27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109027</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053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52608</xdr:rowOff>
    </xdr:from>
    <xdr:to>
      <xdr:col>15</xdr:col>
      <xdr:colOff>101600</xdr:colOff>
      <xdr:row>97</xdr:row>
      <xdr:rowOff>154208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8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170735</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458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2133</xdr:rowOff>
    </xdr:from>
    <xdr:to>
      <xdr:col>10</xdr:col>
      <xdr:colOff>165100</xdr:colOff>
      <xdr:row>97</xdr:row>
      <xdr:rowOff>103733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3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120260</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408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10807</xdr:rowOff>
    </xdr:from>
    <xdr:to>
      <xdr:col>6</xdr:col>
      <xdr:colOff>38100</xdr:colOff>
      <xdr:row>97</xdr:row>
      <xdr:rowOff>112407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4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128934</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416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41148</xdr:rowOff>
    </xdr:from>
    <xdr:to>
      <xdr:col>55</xdr:col>
      <xdr:colOff>0</xdr:colOff>
      <xdr:row>39</xdr:row>
      <xdr:rowOff>42545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727698"/>
          <a:ext cx="8382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42545</xdr:rowOff>
    </xdr:from>
    <xdr:to>
      <xdr:col>50</xdr:col>
      <xdr:colOff>114300</xdr:colOff>
      <xdr:row>39</xdr:row>
      <xdr:rowOff>42545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290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42291</xdr:rowOff>
    </xdr:from>
    <xdr:to>
      <xdr:col>45</xdr:col>
      <xdr:colOff>177800</xdr:colOff>
      <xdr:row>39</xdr:row>
      <xdr:rowOff>42545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28841"/>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41910</xdr:rowOff>
    </xdr:from>
    <xdr:to>
      <xdr:col>41</xdr:col>
      <xdr:colOff>50800</xdr:colOff>
      <xdr:row>39</xdr:row>
      <xdr:rowOff>42291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2846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161798</xdr:rowOff>
    </xdr:from>
    <xdr:to>
      <xdr:col>55</xdr:col>
      <xdr:colOff>50800</xdr:colOff>
      <xdr:row>39</xdr:row>
      <xdr:rowOff>91948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7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76725</xdr:rowOff>
    </xdr:from>
    <xdr:ext cx="313932"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18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163195</xdr:rowOff>
    </xdr:from>
    <xdr:to>
      <xdr:col>50</xdr:col>
      <xdr:colOff>165100</xdr:colOff>
      <xdr:row>39</xdr:row>
      <xdr:rowOff>93345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84472</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82333" y="6771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163195</xdr:rowOff>
    </xdr:from>
    <xdr:to>
      <xdr:col>46</xdr:col>
      <xdr:colOff>38100</xdr:colOff>
      <xdr:row>39</xdr:row>
      <xdr:rowOff>93345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84472</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93333" y="6771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162941</xdr:rowOff>
    </xdr:from>
    <xdr:to>
      <xdr:col>41</xdr:col>
      <xdr:colOff>101600</xdr:colOff>
      <xdr:row>39</xdr:row>
      <xdr:rowOff>93091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7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84218</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04333" y="6770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162560</xdr:rowOff>
    </xdr:from>
    <xdr:to>
      <xdr:col>36</xdr:col>
      <xdr:colOff>165100</xdr:colOff>
      <xdr:row>39</xdr:row>
      <xdr:rowOff>92710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83837</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15333" y="67703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104930</xdr:rowOff>
    </xdr:from>
    <xdr:to>
      <xdr:col>55</xdr:col>
      <xdr:colOff>0</xdr:colOff>
      <xdr:row>58</xdr:row>
      <xdr:rowOff>117211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049030"/>
          <a:ext cx="838200" cy="1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94366</xdr:rowOff>
    </xdr:from>
    <xdr:to>
      <xdr:col>50</xdr:col>
      <xdr:colOff>114300</xdr:colOff>
      <xdr:row>58</xdr:row>
      <xdr:rowOff>104930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38466"/>
          <a:ext cx="889000" cy="1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94366</xdr:rowOff>
    </xdr:from>
    <xdr:to>
      <xdr:col>45</xdr:col>
      <xdr:colOff>177800</xdr:colOff>
      <xdr:row>58</xdr:row>
      <xdr:rowOff>124516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38466"/>
          <a:ext cx="889000" cy="3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124516</xdr:rowOff>
    </xdr:from>
    <xdr:to>
      <xdr:col>41</xdr:col>
      <xdr:colOff>50800</xdr:colOff>
      <xdr:row>58</xdr:row>
      <xdr:rowOff>134794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68616"/>
          <a:ext cx="889000" cy="1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66411</xdr:rowOff>
    </xdr:from>
    <xdr:to>
      <xdr:col>55</xdr:col>
      <xdr:colOff>50800</xdr:colOff>
      <xdr:row>58</xdr:row>
      <xdr:rowOff>168011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1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152788</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2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54130</xdr:rowOff>
    </xdr:from>
    <xdr:to>
      <xdr:col>50</xdr:col>
      <xdr:colOff>165100</xdr:colOff>
      <xdr:row>58</xdr:row>
      <xdr:rowOff>155730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9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146857</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09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43566</xdr:rowOff>
    </xdr:from>
    <xdr:to>
      <xdr:col>46</xdr:col>
      <xdr:colOff>38100</xdr:colOff>
      <xdr:row>58</xdr:row>
      <xdr:rowOff>145166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8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136293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08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73716</xdr:rowOff>
    </xdr:from>
    <xdr:to>
      <xdr:col>41</xdr:col>
      <xdr:colOff>101600</xdr:colOff>
      <xdr:row>59</xdr:row>
      <xdr:rowOff>3866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1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166443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1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83994</xdr:rowOff>
    </xdr:from>
    <xdr:to>
      <xdr:col>36</xdr:col>
      <xdr:colOff>165100</xdr:colOff>
      <xdr:row>59</xdr:row>
      <xdr:rowOff>14144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2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5271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2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34065</xdr:rowOff>
    </xdr:from>
    <xdr:to>
      <xdr:col>55</xdr:col>
      <xdr:colOff>0</xdr:colOff>
      <xdr:row>76</xdr:row>
      <xdr:rowOff>111799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064265"/>
          <a:ext cx="838200" cy="7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66893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6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34065</xdr:rowOff>
    </xdr:from>
    <xdr:to>
      <xdr:col>50</xdr:col>
      <xdr:colOff>114300</xdr:colOff>
      <xdr:row>76</xdr:row>
      <xdr:rowOff>67207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064265"/>
          <a:ext cx="889000" cy="3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163662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6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67207</xdr:rowOff>
    </xdr:from>
    <xdr:to>
      <xdr:col>45</xdr:col>
      <xdr:colOff>177800</xdr:colOff>
      <xdr:row>76</xdr:row>
      <xdr:rowOff>113236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097407"/>
          <a:ext cx="889000" cy="46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153708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86695</xdr:rowOff>
    </xdr:from>
    <xdr:to>
      <xdr:col>41</xdr:col>
      <xdr:colOff>50800</xdr:colOff>
      <xdr:row>76</xdr:row>
      <xdr:rowOff>113236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116895"/>
          <a:ext cx="889000" cy="2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60999</xdr:rowOff>
    </xdr:from>
    <xdr:to>
      <xdr:col>55</xdr:col>
      <xdr:colOff>50800</xdr:colOff>
      <xdr:row>76</xdr:row>
      <xdr:rowOff>162599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09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83876</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942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154715</xdr:rowOff>
    </xdr:from>
    <xdr:to>
      <xdr:col>50</xdr:col>
      <xdr:colOff>165100</xdr:colOff>
      <xdr:row>76</xdr:row>
      <xdr:rowOff>84865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01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101391</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2788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16407</xdr:rowOff>
    </xdr:from>
    <xdr:to>
      <xdr:col>46</xdr:col>
      <xdr:colOff>38100</xdr:colOff>
      <xdr:row>76</xdr:row>
      <xdr:rowOff>118007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04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134534</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2821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62436</xdr:rowOff>
    </xdr:from>
    <xdr:to>
      <xdr:col>41</xdr:col>
      <xdr:colOff>101600</xdr:colOff>
      <xdr:row>76</xdr:row>
      <xdr:rowOff>164036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09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9113</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61795" y="12867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35895</xdr:rowOff>
    </xdr:from>
    <xdr:to>
      <xdr:col>36</xdr:col>
      <xdr:colOff>165100</xdr:colOff>
      <xdr:row>76</xdr:row>
      <xdr:rowOff>137495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06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154022</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672795" y="12841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144859</xdr:rowOff>
    </xdr:from>
    <xdr:to>
      <xdr:col>55</xdr:col>
      <xdr:colOff>0</xdr:colOff>
      <xdr:row>95</xdr:row>
      <xdr:rowOff>16883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089709"/>
          <a:ext cx="838200" cy="21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67077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697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16883</xdr:rowOff>
    </xdr:from>
    <xdr:to>
      <xdr:col>50</xdr:col>
      <xdr:colOff>114300</xdr:colOff>
      <xdr:row>95</xdr:row>
      <xdr:rowOff>69864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304633"/>
          <a:ext cx="889000" cy="5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25736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82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69864</xdr:rowOff>
    </xdr:from>
    <xdr:to>
      <xdr:col>45</xdr:col>
      <xdr:colOff>177800</xdr:colOff>
      <xdr:row>95</xdr:row>
      <xdr:rowOff>131735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357614"/>
          <a:ext cx="889000" cy="6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37110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131735</xdr:rowOff>
    </xdr:from>
    <xdr:to>
      <xdr:col>41</xdr:col>
      <xdr:colOff>50800</xdr:colOff>
      <xdr:row>96</xdr:row>
      <xdr:rowOff>26694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419485"/>
          <a:ext cx="889000" cy="6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50488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59365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94059</xdr:rowOff>
    </xdr:from>
    <xdr:to>
      <xdr:col>55</xdr:col>
      <xdr:colOff>50800</xdr:colOff>
      <xdr:row>94</xdr:row>
      <xdr:rowOff>24209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03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116936</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589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137533</xdr:rowOff>
    </xdr:from>
    <xdr:to>
      <xdr:col>50</xdr:col>
      <xdr:colOff>165100</xdr:colOff>
      <xdr:row>95</xdr:row>
      <xdr:rowOff>67683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25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84210</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02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19064</xdr:rowOff>
    </xdr:from>
    <xdr:to>
      <xdr:col>46</xdr:col>
      <xdr:colOff>38100</xdr:colOff>
      <xdr:row>95</xdr:row>
      <xdr:rowOff>120664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30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137191</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082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80935</xdr:rowOff>
    </xdr:from>
    <xdr:to>
      <xdr:col>41</xdr:col>
      <xdr:colOff>101600</xdr:colOff>
      <xdr:row>96</xdr:row>
      <xdr:rowOff>11085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36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27612</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143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147344</xdr:rowOff>
    </xdr:from>
    <xdr:to>
      <xdr:col>36</xdr:col>
      <xdr:colOff>165100</xdr:colOff>
      <xdr:row>96</xdr:row>
      <xdr:rowOff>77494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43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94021</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21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81693</xdr:rowOff>
    </xdr:from>
    <xdr:to>
      <xdr:col>85</xdr:col>
      <xdr:colOff>127000</xdr:colOff>
      <xdr:row>37</xdr:row>
      <xdr:rowOff>107429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25343"/>
          <a:ext cx="838200" cy="2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64710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08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34007</xdr:rowOff>
    </xdr:from>
    <xdr:to>
      <xdr:col>81</xdr:col>
      <xdr:colOff>50800</xdr:colOff>
      <xdr:row>37</xdr:row>
      <xdr:rowOff>107429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377657"/>
          <a:ext cx="889000" cy="7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32317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4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27355</xdr:rowOff>
    </xdr:from>
    <xdr:to>
      <xdr:col>76</xdr:col>
      <xdr:colOff>114300</xdr:colOff>
      <xdr:row>37</xdr:row>
      <xdr:rowOff>34007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371005"/>
          <a:ext cx="889000" cy="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37921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5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27355</xdr:rowOff>
    </xdr:from>
    <xdr:to>
      <xdr:col>71</xdr:col>
      <xdr:colOff>177800</xdr:colOff>
      <xdr:row>37</xdr:row>
      <xdr:rowOff>104618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371005"/>
          <a:ext cx="889000" cy="7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40886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5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162718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0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30893</xdr:rowOff>
    </xdr:from>
    <xdr:to>
      <xdr:col>85</xdr:col>
      <xdr:colOff>177800</xdr:colOff>
      <xdr:row>37</xdr:row>
      <xdr:rowOff>132493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7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53770</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2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56629</xdr:rowOff>
    </xdr:from>
    <xdr:to>
      <xdr:col>81</xdr:col>
      <xdr:colOff>101600</xdr:colOff>
      <xdr:row>37</xdr:row>
      <xdr:rowOff>158229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0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3306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17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154657</xdr:rowOff>
    </xdr:from>
    <xdr:to>
      <xdr:col>76</xdr:col>
      <xdr:colOff>165100</xdr:colOff>
      <xdr:row>37</xdr:row>
      <xdr:rowOff>84807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2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101334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10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148005</xdr:rowOff>
    </xdr:from>
    <xdr:to>
      <xdr:col>72</xdr:col>
      <xdr:colOff>38100</xdr:colOff>
      <xdr:row>37</xdr:row>
      <xdr:rowOff>78155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2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94682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09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53818</xdr:rowOff>
    </xdr:from>
    <xdr:to>
      <xdr:col>67</xdr:col>
      <xdr:colOff>101600</xdr:colOff>
      <xdr:row>37</xdr:row>
      <xdr:rowOff>155418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495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17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19465</xdr:rowOff>
    </xdr:from>
    <xdr:to>
      <xdr:col>85</xdr:col>
      <xdr:colOff>127000</xdr:colOff>
      <xdr:row>58</xdr:row>
      <xdr:rowOff>34635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963565"/>
          <a:ext cx="838200" cy="1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34635</xdr:rowOff>
    </xdr:from>
    <xdr:to>
      <xdr:col>81</xdr:col>
      <xdr:colOff>50800</xdr:colOff>
      <xdr:row>58</xdr:row>
      <xdr:rowOff>46114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978735"/>
          <a:ext cx="889000" cy="1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46114</xdr:rowOff>
    </xdr:from>
    <xdr:to>
      <xdr:col>76</xdr:col>
      <xdr:colOff>114300</xdr:colOff>
      <xdr:row>58</xdr:row>
      <xdr:rowOff>46817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990214"/>
          <a:ext cx="889000" cy="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88072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1003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46817</xdr:rowOff>
    </xdr:from>
    <xdr:to>
      <xdr:col>71</xdr:col>
      <xdr:colOff>177800</xdr:colOff>
      <xdr:row>58</xdr:row>
      <xdr:rowOff>79718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990917"/>
          <a:ext cx="889000" cy="3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140115</xdr:rowOff>
    </xdr:from>
    <xdr:to>
      <xdr:col>85</xdr:col>
      <xdr:colOff>177800</xdr:colOff>
      <xdr:row>58</xdr:row>
      <xdr:rowOff>70265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91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118542</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891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155285</xdr:rowOff>
    </xdr:from>
    <xdr:to>
      <xdr:col>81</xdr:col>
      <xdr:colOff>101600</xdr:colOff>
      <xdr:row>58</xdr:row>
      <xdr:rowOff>85435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92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76562</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10020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166764</xdr:rowOff>
    </xdr:from>
    <xdr:to>
      <xdr:col>76</xdr:col>
      <xdr:colOff>165100</xdr:colOff>
      <xdr:row>58</xdr:row>
      <xdr:rowOff>96914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93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113441</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9714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167467</xdr:rowOff>
    </xdr:from>
    <xdr:to>
      <xdr:col>72</xdr:col>
      <xdr:colOff>38100</xdr:colOff>
      <xdr:row>58</xdr:row>
      <xdr:rowOff>97617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4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88744</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1003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28918</xdr:rowOff>
    </xdr:from>
    <xdr:to>
      <xdr:col>67</xdr:col>
      <xdr:colOff>101600</xdr:colOff>
      <xdr:row>58</xdr:row>
      <xdr:rowOff>130518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7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121645</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1006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169152</xdr:rowOff>
    </xdr:from>
    <xdr:to>
      <xdr:col>85</xdr:col>
      <xdr:colOff>127000</xdr:colOff>
      <xdr:row>96</xdr:row>
      <xdr:rowOff>17473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456902"/>
          <a:ext cx="838200" cy="1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145873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605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124369</xdr:rowOff>
    </xdr:from>
    <xdr:to>
      <xdr:col>81</xdr:col>
      <xdr:colOff>50800</xdr:colOff>
      <xdr:row>95</xdr:row>
      <xdr:rowOff>169152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412119"/>
          <a:ext cx="889000" cy="4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100306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7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89342</xdr:rowOff>
    </xdr:from>
    <xdr:to>
      <xdr:col>76</xdr:col>
      <xdr:colOff>114300</xdr:colOff>
      <xdr:row>95</xdr:row>
      <xdr:rowOff>124369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377092"/>
          <a:ext cx="889000" cy="3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103306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83804</xdr:rowOff>
    </xdr:from>
    <xdr:to>
      <xdr:col>71</xdr:col>
      <xdr:colOff>177800</xdr:colOff>
      <xdr:row>95</xdr:row>
      <xdr:rowOff>89342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371554"/>
          <a:ext cx="889000" cy="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129356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143234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138123</xdr:rowOff>
    </xdr:from>
    <xdr:to>
      <xdr:col>85</xdr:col>
      <xdr:colOff>177800</xdr:colOff>
      <xdr:row>96</xdr:row>
      <xdr:rowOff>68273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42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161000</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27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118352</xdr:rowOff>
    </xdr:from>
    <xdr:to>
      <xdr:col>81</xdr:col>
      <xdr:colOff>101600</xdr:colOff>
      <xdr:row>96</xdr:row>
      <xdr:rowOff>48502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40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65029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181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73569</xdr:rowOff>
    </xdr:from>
    <xdr:to>
      <xdr:col>76</xdr:col>
      <xdr:colOff>165100</xdr:colOff>
      <xdr:row>96</xdr:row>
      <xdr:rowOff>3719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36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20246</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13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38542</xdr:rowOff>
    </xdr:from>
    <xdr:to>
      <xdr:col>72</xdr:col>
      <xdr:colOff>38100</xdr:colOff>
      <xdr:row>95</xdr:row>
      <xdr:rowOff>140142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32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156669</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101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33004</xdr:rowOff>
    </xdr:from>
    <xdr:to>
      <xdr:col>67</xdr:col>
      <xdr:colOff>101600</xdr:colOff>
      <xdr:row>95</xdr:row>
      <xdr:rowOff>134604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32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151131</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09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土木費</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町道改修事業、公営住宅建設、除雪経費増</a:t>
          </a:r>
          <a:r>
            <a:rPr kumimoji="1" lang="ja-JP" altLang="ja-JP" sz="1100">
              <a:solidFill>
                <a:schemeClr val="dk1"/>
              </a:solidFill>
              <a:effectLst/>
              <a:latin typeface="+mn-lt"/>
              <a:ea typeface="+mn-ea"/>
              <a:cs typeface="+mn-cs"/>
            </a:rPr>
            <a:t>により住民一人当たり</a:t>
          </a:r>
          <a:r>
            <a:rPr kumimoji="1" lang="en-US" altLang="ja-JP" sz="1100">
              <a:solidFill>
                <a:schemeClr val="dk1"/>
              </a:solidFill>
              <a:effectLst/>
              <a:latin typeface="+mn-lt"/>
              <a:ea typeface="+mn-ea"/>
              <a:cs typeface="+mn-cs"/>
            </a:rPr>
            <a:t>601,840</a:t>
          </a:r>
          <a:r>
            <a:rPr kumimoji="1" lang="ja-JP" altLang="ja-JP" sz="1100">
              <a:solidFill>
                <a:schemeClr val="dk1"/>
              </a:solidFill>
              <a:effectLst/>
              <a:latin typeface="+mn-lt"/>
              <a:ea typeface="+mn-ea"/>
              <a:cs typeface="+mn-cs"/>
            </a:rPr>
            <a:t>円となっており、類似団体と比較して</a:t>
          </a:r>
          <a:r>
            <a:rPr kumimoji="1" lang="en-US" altLang="ja-JP" sz="1100">
              <a:solidFill>
                <a:schemeClr val="dk1"/>
              </a:solidFill>
              <a:effectLst/>
              <a:latin typeface="+mn-lt"/>
              <a:ea typeface="+mn-ea"/>
              <a:cs typeface="+mn-cs"/>
            </a:rPr>
            <a:t>416,687</a:t>
          </a:r>
          <a:r>
            <a:rPr kumimoji="1" lang="ja-JP" altLang="ja-JP" sz="1100">
              <a:solidFill>
                <a:schemeClr val="dk1"/>
              </a:solidFill>
              <a:effectLst/>
              <a:latin typeface="+mn-lt"/>
              <a:ea typeface="+mn-ea"/>
              <a:cs typeface="+mn-cs"/>
            </a:rPr>
            <a:t>円高くなっている。公債費は住民一人当たり</a:t>
          </a:r>
          <a:r>
            <a:rPr kumimoji="1" lang="en-US" altLang="ja-JP" sz="1100">
              <a:solidFill>
                <a:schemeClr val="dk1"/>
              </a:solidFill>
              <a:effectLst/>
              <a:latin typeface="+mn-lt"/>
              <a:ea typeface="+mn-ea"/>
              <a:cs typeface="+mn-cs"/>
            </a:rPr>
            <a:t>284,161</a:t>
          </a:r>
          <a:r>
            <a:rPr kumimoji="1" lang="ja-JP" altLang="ja-JP" sz="1100">
              <a:solidFill>
                <a:schemeClr val="dk1"/>
              </a:solidFill>
              <a:effectLst/>
              <a:latin typeface="+mn-lt"/>
              <a:ea typeface="+mn-ea"/>
              <a:cs typeface="+mn-cs"/>
            </a:rPr>
            <a:t>円となっており、類似団体と比較して</a:t>
          </a:r>
          <a:r>
            <a:rPr kumimoji="1" lang="en-US" altLang="ja-JP" sz="1100">
              <a:solidFill>
                <a:schemeClr val="dk1"/>
              </a:solidFill>
              <a:effectLst/>
              <a:latin typeface="+mn-lt"/>
              <a:ea typeface="+mn-ea"/>
              <a:cs typeface="+mn-cs"/>
            </a:rPr>
            <a:t>105,392</a:t>
          </a:r>
          <a:r>
            <a:rPr kumimoji="1" lang="ja-JP" altLang="ja-JP" sz="1100">
              <a:solidFill>
                <a:schemeClr val="dk1"/>
              </a:solidFill>
              <a:effectLst/>
              <a:latin typeface="+mn-lt"/>
              <a:ea typeface="+mn-ea"/>
              <a:cs typeface="+mn-cs"/>
            </a:rPr>
            <a:t>円コストが高い状況となっている。これは、近年大型建設事業が集中した影響や、償還期限の短い過疎債、辺地債を利用しているため償還額が多額になっているためである。今後も地方債発行額が償還額を超えないよう発行額の抑制を図ることはもとより、交付税措置のある起債を積極的に活用するなど、財政の安定化を図ることと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北海道利尻富士町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については、行財政改革を積極的に実施した結果、平成１８年度まで取崩しをしていたが、平成１９年度以降は積み立てを行っていることから、基金残高は急激に回復しており、今後も適正な財政運営を行い残高の維持を図っていく。</a:t>
          </a:r>
          <a:endParaRPr lang="ja-JP" altLang="ja-JP" sz="1400">
            <a:effectLst/>
          </a:endParaRPr>
        </a:p>
        <a:p>
          <a:r>
            <a:rPr kumimoji="1" lang="ja-JP" altLang="ja-JP" sz="1100">
              <a:solidFill>
                <a:schemeClr val="dk1"/>
              </a:solidFill>
              <a:effectLst/>
              <a:latin typeface="+mn-lt"/>
              <a:ea typeface="+mn-ea"/>
              <a:cs typeface="+mn-cs"/>
            </a:rPr>
            <a:t>　収支については、適正な歳入歳出予算を編成することにより、実質収支、単年度収支の適正化を図っていく。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北海道利尻富士町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全会計において黒字であるが、各特別会計</a:t>
          </a:r>
          <a:r>
            <a:rPr kumimoji="1" lang="ja-JP" altLang="en-US" sz="1100">
              <a:solidFill>
                <a:schemeClr val="dk1"/>
              </a:solidFill>
              <a:effectLst/>
              <a:latin typeface="+mn-lt"/>
              <a:ea typeface="+mn-ea"/>
              <a:cs typeface="+mn-cs"/>
            </a:rPr>
            <a:t>・公営企業会計</a:t>
          </a:r>
          <a:r>
            <a:rPr kumimoji="1" lang="ja-JP" altLang="ja-JP" sz="1100">
              <a:solidFill>
                <a:schemeClr val="dk1"/>
              </a:solidFill>
              <a:effectLst/>
              <a:latin typeface="+mn-lt"/>
              <a:ea typeface="+mn-ea"/>
              <a:cs typeface="+mn-cs"/>
            </a:rPr>
            <a:t>においては比率が小さい状況である。</a:t>
          </a:r>
          <a:endParaRPr lang="ja-JP" altLang="ja-JP" sz="1400">
            <a:effectLst/>
          </a:endParaRPr>
        </a:p>
        <a:p>
          <a:r>
            <a:rPr kumimoji="1" lang="ja-JP" altLang="ja-JP" sz="1100">
              <a:solidFill>
                <a:schemeClr val="dk1"/>
              </a:solidFill>
              <a:effectLst/>
              <a:latin typeface="+mn-lt"/>
              <a:ea typeface="+mn-ea"/>
              <a:cs typeface="+mn-cs"/>
            </a:rPr>
            <a:t>　これは多くの会計が一般会計からの繰入に依存している割合が高いためであり、今後は独立採算の原則に則り、各特別会計の健全化を一層図っていく必要がある。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6311286</v>
      </c>
      <c r="BO4" s="436"/>
      <c r="BP4" s="436"/>
      <c r="BQ4" s="436"/>
      <c r="BR4" s="436"/>
      <c r="BS4" s="436"/>
      <c r="BT4" s="436"/>
      <c r="BU4" s="437"/>
      <c r="BV4" s="435">
        <v>6054879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5.0999999999999996</v>
      </c>
      <c r="CU4" s="576"/>
      <c r="CV4" s="576"/>
      <c r="CW4" s="576"/>
      <c r="CX4" s="576"/>
      <c r="CY4" s="576"/>
      <c r="CZ4" s="576"/>
      <c r="DA4" s="577"/>
      <c r="DB4" s="575">
        <v>6.8</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6185515</v>
      </c>
      <c r="BO5" s="407"/>
      <c r="BP5" s="407"/>
      <c r="BQ5" s="407"/>
      <c r="BR5" s="407"/>
      <c r="BS5" s="407"/>
      <c r="BT5" s="407"/>
      <c r="BU5" s="408"/>
      <c r="BV5" s="406">
        <v>5881985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78.400000000000006</v>
      </c>
      <c r="CU5" s="404"/>
      <c r="CV5" s="404"/>
      <c r="CW5" s="404"/>
      <c r="CX5" s="404"/>
      <c r="CY5" s="404"/>
      <c r="CZ5" s="404"/>
      <c r="DA5" s="405"/>
      <c r="DB5" s="403">
        <v>77.599999999999994</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125771</v>
      </c>
      <c r="BO6" s="407"/>
      <c r="BP6" s="407"/>
      <c r="BQ6" s="407"/>
      <c r="BR6" s="407"/>
      <c r="BS6" s="407"/>
      <c r="BT6" s="407"/>
      <c r="BU6" s="408"/>
      <c r="BV6" s="406">
        <v>172894</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78.599999999999994</v>
      </c>
      <c r="CU6" s="550"/>
      <c r="CV6" s="550"/>
      <c r="CW6" s="550"/>
      <c r="CX6" s="550"/>
      <c r="CY6" s="550"/>
      <c r="CZ6" s="550"/>
      <c r="DA6" s="551"/>
      <c r="DB6" s="549">
        <v>77.900000000000006</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0</v>
      </c>
      <c r="BO7" s="407"/>
      <c r="BP7" s="407"/>
      <c r="BQ7" s="407"/>
      <c r="BR7" s="407"/>
      <c r="BS7" s="407"/>
      <c r="BT7" s="407"/>
      <c r="BU7" s="408"/>
      <c r="BV7" s="406">
        <v>3440</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2484986</v>
      </c>
      <c r="CU7" s="407"/>
      <c r="CV7" s="407"/>
      <c r="CW7" s="407"/>
      <c r="CX7" s="407"/>
      <c r="CY7" s="407"/>
      <c r="CZ7" s="407"/>
      <c r="DA7" s="408"/>
      <c r="DB7" s="406">
        <v>2502888</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125771</v>
      </c>
      <c r="BO8" s="407"/>
      <c r="BP8" s="407"/>
      <c r="BQ8" s="407"/>
      <c r="BR8" s="407"/>
      <c r="BS8" s="407"/>
      <c r="BT8" s="407"/>
      <c r="BU8" s="408"/>
      <c r="BV8" s="406">
        <v>169454</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0.12</v>
      </c>
      <c r="CU8" s="510"/>
      <c r="CV8" s="510"/>
      <c r="CW8" s="510"/>
      <c r="CX8" s="510"/>
      <c r="CY8" s="510"/>
      <c r="CZ8" s="510"/>
      <c r="DA8" s="511"/>
      <c r="DB8" s="509">
        <v>0.12</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2458</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-43683</v>
      </c>
      <c r="BO9" s="407"/>
      <c r="BP9" s="407"/>
      <c r="BQ9" s="407"/>
      <c r="BR9" s="407"/>
      <c r="BS9" s="407"/>
      <c r="BT9" s="407"/>
      <c r="BU9" s="408"/>
      <c r="BV9" s="406">
        <v>107759</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17.2</v>
      </c>
      <c r="CU9" s="404"/>
      <c r="CV9" s="404"/>
      <c r="CW9" s="404"/>
      <c r="CX9" s="404"/>
      <c r="CY9" s="404"/>
      <c r="CZ9" s="404"/>
      <c r="DA9" s="405"/>
      <c r="DB9" s="403">
        <v>18.600000000000001</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2787</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80613</v>
      </c>
      <c r="BO10" s="407"/>
      <c r="BP10" s="407"/>
      <c r="BQ10" s="407"/>
      <c r="BR10" s="407"/>
      <c r="BS10" s="407"/>
      <c r="BT10" s="407"/>
      <c r="BU10" s="408"/>
      <c r="BV10" s="406">
        <v>74335</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2151</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2142</v>
      </c>
      <c r="S13" s="494"/>
      <c r="T13" s="494"/>
      <c r="U13" s="494"/>
      <c r="V13" s="495"/>
      <c r="W13" s="496" t="s">
        <v>131</v>
      </c>
      <c r="X13" s="392"/>
      <c r="Y13" s="392"/>
      <c r="Z13" s="392"/>
      <c r="AA13" s="392"/>
      <c r="AB13" s="393"/>
      <c r="AC13" s="359">
        <v>381</v>
      </c>
      <c r="AD13" s="360"/>
      <c r="AE13" s="360"/>
      <c r="AF13" s="360"/>
      <c r="AG13" s="361"/>
      <c r="AH13" s="359">
        <v>460</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36930</v>
      </c>
      <c r="BO13" s="407"/>
      <c r="BP13" s="407"/>
      <c r="BQ13" s="407"/>
      <c r="BR13" s="407"/>
      <c r="BS13" s="407"/>
      <c r="BT13" s="407"/>
      <c r="BU13" s="408"/>
      <c r="BV13" s="406">
        <v>182094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12.8</v>
      </c>
      <c r="CU13" s="404"/>
      <c r="CV13" s="404"/>
      <c r="CW13" s="404"/>
      <c r="CX13" s="404"/>
      <c r="CY13" s="404"/>
      <c r="CZ13" s="404"/>
      <c r="DA13" s="405"/>
      <c r="DB13" s="403">
        <v>13.7</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2194</v>
      </c>
      <c r="S14" s="494"/>
      <c r="T14" s="494"/>
      <c r="U14" s="494"/>
      <c r="V14" s="495"/>
      <c r="W14" s="497"/>
      <c r="X14" s="395"/>
      <c r="Y14" s="395"/>
      <c r="Z14" s="395"/>
      <c r="AA14" s="395"/>
      <c r="AB14" s="396"/>
      <c r="AC14" s="486">
        <v>26.9</v>
      </c>
      <c r="AD14" s="487"/>
      <c r="AE14" s="487"/>
      <c r="AF14" s="487"/>
      <c r="AG14" s="488"/>
      <c r="AH14" s="486">
        <v>28.5</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2185</v>
      </c>
      <c r="S15" s="494"/>
      <c r="T15" s="494"/>
      <c r="U15" s="494"/>
      <c r="V15" s="495"/>
      <c r="W15" s="496" t="s">
        <v>137</v>
      </c>
      <c r="X15" s="392"/>
      <c r="Y15" s="392"/>
      <c r="Z15" s="392"/>
      <c r="AA15" s="392"/>
      <c r="AB15" s="393"/>
      <c r="AC15" s="359">
        <v>237</v>
      </c>
      <c r="AD15" s="360"/>
      <c r="AE15" s="360"/>
      <c r="AF15" s="360"/>
      <c r="AG15" s="361"/>
      <c r="AH15" s="359">
        <v>263</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281506</v>
      </c>
      <c r="BO15" s="436"/>
      <c r="BP15" s="436"/>
      <c r="BQ15" s="436"/>
      <c r="BR15" s="436"/>
      <c r="BS15" s="436"/>
      <c r="BT15" s="436"/>
      <c r="BU15" s="437"/>
      <c r="BV15" s="435">
        <v>284710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16.7</v>
      </c>
      <c r="AD16" s="487"/>
      <c r="AE16" s="487"/>
      <c r="AF16" s="487"/>
      <c r="AG16" s="488"/>
      <c r="AH16" s="486">
        <v>16.3</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2415307</v>
      </c>
      <c r="BO16" s="407"/>
      <c r="BP16" s="407"/>
      <c r="BQ16" s="407"/>
      <c r="BR16" s="407"/>
      <c r="BS16" s="407"/>
      <c r="BT16" s="407"/>
      <c r="BU16" s="408"/>
      <c r="BV16" s="406">
        <v>2428055</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141</v>
      </c>
      <c r="S17" s="484"/>
      <c r="T17" s="484"/>
      <c r="U17" s="484"/>
      <c r="V17" s="485"/>
      <c r="W17" s="496" t="s">
        <v>144</v>
      </c>
      <c r="X17" s="392"/>
      <c r="Y17" s="392"/>
      <c r="Z17" s="392"/>
      <c r="AA17" s="392"/>
      <c r="AB17" s="393"/>
      <c r="AC17" s="359">
        <v>797</v>
      </c>
      <c r="AD17" s="360"/>
      <c r="AE17" s="360"/>
      <c r="AF17" s="360"/>
      <c r="AG17" s="361"/>
      <c r="AH17" s="359">
        <v>889</v>
      </c>
      <c r="AI17" s="360"/>
      <c r="AJ17" s="360"/>
      <c r="AK17" s="360"/>
      <c r="AL17" s="419"/>
      <c r="AM17" s="463"/>
      <c r="AN17" s="363"/>
      <c r="AO17" s="363"/>
      <c r="AP17" s="363"/>
      <c r="AQ17" s="363"/>
      <c r="AR17" s="363"/>
      <c r="AS17" s="363"/>
      <c r="AT17" s="364"/>
      <c r="AU17" s="464"/>
      <c r="AV17" s="465"/>
      <c r="AW17" s="465"/>
      <c r="AX17" s="465"/>
      <c r="AY17" s="420" t="s">
        <v>145</v>
      </c>
      <c r="AZ17" s="421"/>
      <c r="BA17" s="421"/>
      <c r="BB17" s="421"/>
      <c r="BC17" s="421"/>
      <c r="BD17" s="421"/>
      <c r="BE17" s="421"/>
      <c r="BF17" s="421"/>
      <c r="BG17" s="421"/>
      <c r="BH17" s="421"/>
      <c r="BI17" s="421"/>
      <c r="BJ17" s="421"/>
      <c r="BK17" s="421"/>
      <c r="BL17" s="421"/>
      <c r="BM17" s="422"/>
      <c r="BN17" s="406">
        <v>347114</v>
      </c>
      <c r="BO17" s="407"/>
      <c r="BP17" s="407"/>
      <c r="BQ17" s="407"/>
      <c r="BR17" s="407"/>
      <c r="BS17" s="407"/>
      <c r="BT17" s="407"/>
      <c r="BU17" s="408"/>
      <c r="BV17" s="406">
        <v>351087</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146</v>
      </c>
      <c r="C18" s="457"/>
      <c r="D18" s="457"/>
      <c r="E18" s="458"/>
      <c r="F18" s="458"/>
      <c r="G18" s="458"/>
      <c r="H18" s="458"/>
      <c r="I18" s="458"/>
      <c r="J18" s="458"/>
      <c r="K18" s="458"/>
      <c r="L18" s="459">
        <v>105.62</v>
      </c>
      <c r="M18" s="459"/>
      <c r="N18" s="459"/>
      <c r="O18" s="459"/>
      <c r="P18" s="459"/>
      <c r="Q18" s="459"/>
      <c r="R18" s="460"/>
      <c r="S18" s="460"/>
      <c r="T18" s="460"/>
      <c r="U18" s="460"/>
      <c r="V18" s="461"/>
      <c r="W18" s="477"/>
      <c r="X18" s="478"/>
      <c r="Y18" s="478"/>
      <c r="Z18" s="478"/>
      <c r="AA18" s="478"/>
      <c r="AB18" s="502"/>
      <c r="AC18" s="376">
        <v>56.3</v>
      </c>
      <c r="AD18" s="377"/>
      <c r="AE18" s="377"/>
      <c r="AF18" s="377"/>
      <c r="AG18" s="462"/>
      <c r="AH18" s="376">
        <v>55.1</v>
      </c>
      <c r="AI18" s="377"/>
      <c r="AJ18" s="377"/>
      <c r="AK18" s="377"/>
      <c r="AL18" s="378"/>
      <c r="AM18" s="463"/>
      <c r="AN18" s="363"/>
      <c r="AO18" s="363"/>
      <c r="AP18" s="363"/>
      <c r="AQ18" s="363"/>
      <c r="AR18" s="363"/>
      <c r="AS18" s="363"/>
      <c r="AT18" s="364"/>
      <c r="AU18" s="464"/>
      <c r="AV18" s="465"/>
      <c r="AW18" s="465"/>
      <c r="AX18" s="465"/>
      <c r="AY18" s="420" t="s">
        <v>147</v>
      </c>
      <c r="AZ18" s="421"/>
      <c r="BA18" s="421"/>
      <c r="BB18" s="421"/>
      <c r="BC18" s="421"/>
      <c r="BD18" s="421"/>
      <c r="BE18" s="421"/>
      <c r="BF18" s="421"/>
      <c r="BG18" s="421"/>
      <c r="BH18" s="421"/>
      <c r="BI18" s="421"/>
      <c r="BJ18" s="421"/>
      <c r="BK18" s="421"/>
      <c r="BL18" s="421"/>
      <c r="BM18" s="422"/>
      <c r="BN18" s="406">
        <v>2027701</v>
      </c>
      <c r="BO18" s="407"/>
      <c r="BP18" s="407"/>
      <c r="BQ18" s="407"/>
      <c r="BR18" s="407"/>
      <c r="BS18" s="407"/>
      <c r="BT18" s="407"/>
      <c r="BU18" s="408"/>
      <c r="BV18" s="406">
        <v>1990823</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148</v>
      </c>
      <c r="C19" s="457"/>
      <c r="D19" s="457"/>
      <c r="E19" s="458"/>
      <c r="F19" s="458"/>
      <c r="G19" s="458"/>
      <c r="H19" s="458"/>
      <c r="I19" s="458"/>
      <c r="J19" s="458"/>
      <c r="K19" s="458"/>
      <c r="L19" s="466">
        <v>23</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149</v>
      </c>
      <c r="AZ19" s="421"/>
      <c r="BA19" s="421"/>
      <c r="BB19" s="421"/>
      <c r="BC19" s="421"/>
      <c r="BD19" s="421"/>
      <c r="BE19" s="421"/>
      <c r="BF19" s="421"/>
      <c r="BG19" s="421"/>
      <c r="BH19" s="421"/>
      <c r="BI19" s="421"/>
      <c r="BJ19" s="421"/>
      <c r="BK19" s="421"/>
      <c r="BL19" s="421"/>
      <c r="BM19" s="422"/>
      <c r="BN19" s="406">
        <v>3113078</v>
      </c>
      <c r="BO19" s="407"/>
      <c r="BP19" s="407"/>
      <c r="BQ19" s="407"/>
      <c r="BR19" s="407"/>
      <c r="BS19" s="407"/>
      <c r="BT19" s="407"/>
      <c r="BU19" s="408"/>
      <c r="BV19" s="406">
        <v>3004292</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150</v>
      </c>
      <c r="C20" s="457"/>
      <c r="D20" s="457"/>
      <c r="E20" s="458"/>
      <c r="F20" s="458"/>
      <c r="G20" s="458"/>
      <c r="H20" s="458"/>
      <c r="I20" s="458"/>
      <c r="J20" s="458"/>
      <c r="K20" s="458"/>
      <c r="L20" s="466">
        <v>1199</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151</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152</v>
      </c>
      <c r="C22" s="383"/>
      <c r="D22" s="384"/>
      <c r="E22" s="391" t="s">
        <v>1</v>
      </c>
      <c r="F22" s="392"/>
      <c r="G22" s="392"/>
      <c r="H22" s="392"/>
      <c r="I22" s="392"/>
      <c r="J22" s="392"/>
      <c r="K22" s="393"/>
      <c r="L22" s="391" t="s">
        <v>153</v>
      </c>
      <c r="M22" s="392"/>
      <c r="N22" s="392"/>
      <c r="O22" s="392"/>
      <c r="P22" s="393"/>
      <c r="Q22" s="397" t="s">
        <v>154</v>
      </c>
      <c r="R22" s="398"/>
      <c r="S22" s="398"/>
      <c r="T22" s="398"/>
      <c r="U22" s="398"/>
      <c r="V22" s="399"/>
      <c r="W22" s="448" t="s">
        <v>155</v>
      </c>
      <c r="X22" s="383"/>
      <c r="Y22" s="384"/>
      <c r="Z22" s="391" t="s">
        <v>1</v>
      </c>
      <c r="AA22" s="392"/>
      <c r="AB22" s="392"/>
      <c r="AC22" s="392"/>
      <c r="AD22" s="392"/>
      <c r="AE22" s="392"/>
      <c r="AF22" s="392"/>
      <c r="AG22" s="393"/>
      <c r="AH22" s="409" t="s">
        <v>156</v>
      </c>
      <c r="AI22" s="392"/>
      <c r="AJ22" s="392"/>
      <c r="AK22" s="392"/>
      <c r="AL22" s="393"/>
      <c r="AM22" s="409" t="s">
        <v>157</v>
      </c>
      <c r="AN22" s="410"/>
      <c r="AO22" s="410"/>
      <c r="AP22" s="410"/>
      <c r="AQ22" s="410"/>
      <c r="AR22" s="411"/>
      <c r="AS22" s="397" t="s">
        <v>154</v>
      </c>
      <c r="AT22" s="398"/>
      <c r="AU22" s="398"/>
      <c r="AV22" s="398"/>
      <c r="AW22" s="398"/>
      <c r="AX22" s="415"/>
      <c r="AY22" s="432" t="s">
        <v>158</v>
      </c>
      <c r="AZ22" s="433"/>
      <c r="BA22" s="433"/>
      <c r="BB22" s="433"/>
      <c r="BC22" s="433"/>
      <c r="BD22" s="433"/>
      <c r="BE22" s="433"/>
      <c r="BF22" s="433"/>
      <c r="BG22" s="433"/>
      <c r="BH22" s="433"/>
      <c r="BI22" s="433"/>
      <c r="BJ22" s="433"/>
      <c r="BK22" s="433"/>
      <c r="BL22" s="433"/>
      <c r="BM22" s="434"/>
      <c r="BN22" s="435">
        <v>5746648</v>
      </c>
      <c r="BO22" s="436"/>
      <c r="BP22" s="436"/>
      <c r="BQ22" s="436"/>
      <c r="BR22" s="436"/>
      <c r="BS22" s="436"/>
      <c r="BT22" s="436"/>
      <c r="BU22" s="437"/>
      <c r="BV22" s="435">
        <v>5817209</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159</v>
      </c>
      <c r="AZ23" s="421"/>
      <c r="BA23" s="421"/>
      <c r="BB23" s="421"/>
      <c r="BC23" s="421"/>
      <c r="BD23" s="421"/>
      <c r="BE23" s="421"/>
      <c r="BF23" s="421"/>
      <c r="BG23" s="421"/>
      <c r="BH23" s="421"/>
      <c r="BI23" s="421"/>
      <c r="BJ23" s="421"/>
      <c r="BK23" s="421"/>
      <c r="BL23" s="421"/>
      <c r="BM23" s="422"/>
      <c r="BN23" s="406">
        <v>5603025</v>
      </c>
      <c r="BO23" s="407"/>
      <c r="BP23" s="407"/>
      <c r="BQ23" s="407"/>
      <c r="BR23" s="407"/>
      <c r="BS23" s="407"/>
      <c r="BT23" s="407"/>
      <c r="BU23" s="408"/>
      <c r="BV23" s="406">
        <v>5683945</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160</v>
      </c>
      <c r="F24" s="363"/>
      <c r="G24" s="363"/>
      <c r="H24" s="363"/>
      <c r="I24" s="363"/>
      <c r="J24" s="363"/>
      <c r="K24" s="364"/>
      <c r="L24" s="359">
        <v>1</v>
      </c>
      <c r="M24" s="360"/>
      <c r="N24" s="360"/>
      <c r="O24" s="360"/>
      <c r="P24" s="361"/>
      <c r="Q24" s="359">
        <v>7000</v>
      </c>
      <c r="R24" s="360"/>
      <c r="S24" s="360"/>
      <c r="T24" s="360"/>
      <c r="U24" s="360"/>
      <c r="V24" s="361"/>
      <c r="W24" s="449"/>
      <c r="X24" s="386"/>
      <c r="Y24" s="387"/>
      <c r="Z24" s="362" t="s">
        <v>161</v>
      </c>
      <c r="AA24" s="363"/>
      <c r="AB24" s="363"/>
      <c r="AC24" s="363"/>
      <c r="AD24" s="363"/>
      <c r="AE24" s="363"/>
      <c r="AF24" s="363"/>
      <c r="AG24" s="364"/>
      <c r="AH24" s="359">
        <v>57</v>
      </c>
      <c r="AI24" s="360"/>
      <c r="AJ24" s="360"/>
      <c r="AK24" s="360"/>
      <c r="AL24" s="361"/>
      <c r="AM24" s="359">
        <v>165870</v>
      </c>
      <c r="AN24" s="360"/>
      <c r="AO24" s="360"/>
      <c r="AP24" s="360"/>
      <c r="AQ24" s="360"/>
      <c r="AR24" s="361"/>
      <c r="AS24" s="359">
        <v>2910</v>
      </c>
      <c r="AT24" s="360"/>
      <c r="AU24" s="360"/>
      <c r="AV24" s="360"/>
      <c r="AW24" s="360"/>
      <c r="AX24" s="419"/>
      <c r="AY24" s="379" t="s">
        <v>162</v>
      </c>
      <c r="AZ24" s="380"/>
      <c r="BA24" s="380"/>
      <c r="BB24" s="380"/>
      <c r="BC24" s="380"/>
      <c r="BD24" s="380"/>
      <c r="BE24" s="380"/>
      <c r="BF24" s="380"/>
      <c r="BG24" s="380"/>
      <c r="BH24" s="380"/>
      <c r="BI24" s="380"/>
      <c r="BJ24" s="380"/>
      <c r="BK24" s="380"/>
      <c r="BL24" s="380"/>
      <c r="BM24" s="381"/>
      <c r="BN24" s="406">
        <v>4853746</v>
      </c>
      <c r="BO24" s="407"/>
      <c r="BP24" s="407"/>
      <c r="BQ24" s="407"/>
      <c r="BR24" s="407"/>
      <c r="BS24" s="407"/>
      <c r="BT24" s="407"/>
      <c r="BU24" s="408"/>
      <c r="BV24" s="406">
        <v>4820903</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163</v>
      </c>
      <c r="F25" s="363"/>
      <c r="G25" s="363"/>
      <c r="H25" s="363"/>
      <c r="I25" s="363"/>
      <c r="J25" s="363"/>
      <c r="K25" s="364"/>
      <c r="L25" s="359">
        <v>1</v>
      </c>
      <c r="M25" s="360"/>
      <c r="N25" s="360"/>
      <c r="O25" s="360"/>
      <c r="P25" s="361"/>
      <c r="Q25" s="359">
        <v>5960</v>
      </c>
      <c r="R25" s="360"/>
      <c r="S25" s="360"/>
      <c r="T25" s="360"/>
      <c r="U25" s="360"/>
      <c r="V25" s="361"/>
      <c r="W25" s="449"/>
      <c r="X25" s="386"/>
      <c r="Y25" s="387"/>
      <c r="Z25" s="362" t="s">
        <v>164</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165</v>
      </c>
      <c r="AZ25" s="433"/>
      <c r="BA25" s="433"/>
      <c r="BB25" s="433"/>
      <c r="BC25" s="433"/>
      <c r="BD25" s="433"/>
      <c r="BE25" s="433"/>
      <c r="BF25" s="433"/>
      <c r="BG25" s="433"/>
      <c r="BH25" s="433"/>
      <c r="BI25" s="433"/>
      <c r="BJ25" s="433"/>
      <c r="BK25" s="433"/>
      <c r="BL25" s="433"/>
      <c r="BM25" s="434"/>
      <c r="BN25" s="435">
        <v>3097</v>
      </c>
      <c r="BO25" s="436"/>
      <c r="BP25" s="436"/>
      <c r="BQ25" s="436"/>
      <c r="BR25" s="436"/>
      <c r="BS25" s="436"/>
      <c r="BT25" s="436"/>
      <c r="BU25" s="437"/>
      <c r="BV25" s="435">
        <v>13172</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166</v>
      </c>
      <c r="F26" s="363"/>
      <c r="G26" s="363"/>
      <c r="H26" s="363"/>
      <c r="I26" s="363"/>
      <c r="J26" s="363"/>
      <c r="K26" s="364"/>
      <c r="L26" s="359">
        <v>1</v>
      </c>
      <c r="M26" s="360"/>
      <c r="N26" s="360"/>
      <c r="O26" s="360"/>
      <c r="P26" s="361"/>
      <c r="Q26" s="359">
        <v>5580</v>
      </c>
      <c r="R26" s="360"/>
      <c r="S26" s="360"/>
      <c r="T26" s="360"/>
      <c r="U26" s="360"/>
      <c r="V26" s="361"/>
      <c r="W26" s="449"/>
      <c r="X26" s="386"/>
      <c r="Y26" s="387"/>
      <c r="Z26" s="362" t="s">
        <v>167</v>
      </c>
      <c r="AA26" s="417"/>
      <c r="AB26" s="417"/>
      <c r="AC26" s="417"/>
      <c r="AD26" s="417"/>
      <c r="AE26" s="417"/>
      <c r="AF26" s="417"/>
      <c r="AG26" s="418"/>
      <c r="AH26" s="359">
        <v>5</v>
      </c>
      <c r="AI26" s="360"/>
      <c r="AJ26" s="360"/>
      <c r="AK26" s="360"/>
      <c r="AL26" s="361"/>
      <c r="AM26" s="359">
        <v>17175</v>
      </c>
      <c r="AN26" s="360"/>
      <c r="AO26" s="360"/>
      <c r="AP26" s="360"/>
      <c r="AQ26" s="360"/>
      <c r="AR26" s="361"/>
      <c r="AS26" s="359">
        <v>3435</v>
      </c>
      <c r="AT26" s="360"/>
      <c r="AU26" s="360"/>
      <c r="AV26" s="360"/>
      <c r="AW26" s="360"/>
      <c r="AX26" s="419"/>
      <c r="AY26" s="446" t="s">
        <v>168</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169</v>
      </c>
      <c r="F27" s="363"/>
      <c r="G27" s="363"/>
      <c r="H27" s="363"/>
      <c r="I27" s="363"/>
      <c r="J27" s="363"/>
      <c r="K27" s="364"/>
      <c r="L27" s="359">
        <v>1</v>
      </c>
      <c r="M27" s="360"/>
      <c r="N27" s="360"/>
      <c r="O27" s="360"/>
      <c r="P27" s="361"/>
      <c r="Q27" s="359">
        <v>2300</v>
      </c>
      <c r="R27" s="360"/>
      <c r="S27" s="360"/>
      <c r="T27" s="360"/>
      <c r="U27" s="360"/>
      <c r="V27" s="361"/>
      <c r="W27" s="449"/>
      <c r="X27" s="386"/>
      <c r="Y27" s="387"/>
      <c r="Z27" s="362" t="s">
        <v>170</v>
      </c>
      <c r="AA27" s="363"/>
      <c r="AB27" s="363"/>
      <c r="AC27" s="363"/>
      <c r="AD27" s="363"/>
      <c r="AE27" s="363"/>
      <c r="AF27" s="363"/>
      <c r="AG27" s="364"/>
      <c r="AH27" s="359">
        <v>1</v>
      </c>
      <c r="AI27" s="360"/>
      <c r="AJ27" s="360"/>
      <c r="AK27" s="360"/>
      <c r="AL27" s="361"/>
      <c r="AM27" s="359" t="s">
        <v>171</v>
      </c>
      <c r="AN27" s="360"/>
      <c r="AO27" s="360"/>
      <c r="AP27" s="360"/>
      <c r="AQ27" s="360"/>
      <c r="AR27" s="361"/>
      <c r="AS27" s="359" t="s">
        <v>171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52641</v>
      </c>
      <c r="BO27" s="441"/>
      <c r="BP27" s="441"/>
      <c r="BQ27" s="441"/>
      <c r="BR27" s="441"/>
      <c r="BS27" s="441"/>
      <c r="BT27" s="441"/>
      <c r="BU27" s="442"/>
      <c r="BV27" s="440">
        <v>52641</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1850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1260117</v>
      </c>
      <c r="BO28" s="436"/>
      <c r="BP28" s="436"/>
      <c r="BQ28" s="436"/>
      <c r="BR28" s="436"/>
      <c r="BS28" s="436"/>
      <c r="BT28" s="436"/>
      <c r="BU28" s="437"/>
      <c r="BV28" s="435">
        <v>1179504</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7</v>
      </c>
      <c r="M29" s="360"/>
      <c r="N29" s="360"/>
      <c r="O29" s="360"/>
      <c r="P29" s="361"/>
      <c r="Q29" s="359">
        <v>1650</v>
      </c>
      <c r="R29" s="360"/>
      <c r="S29" s="360"/>
      <c r="T29" s="360"/>
      <c r="U29" s="360"/>
      <c r="V29" s="361"/>
      <c r="W29" s="450"/>
      <c r="X29" s="451"/>
      <c r="Y29" s="452"/>
      <c r="Z29" s="362" t="s">
        <v>177</v>
      </c>
      <c r="AA29" s="363"/>
      <c r="AB29" s="363"/>
      <c r="AC29" s="363"/>
      <c r="AD29" s="363"/>
      <c r="AE29" s="363"/>
      <c r="AF29" s="363"/>
      <c r="AG29" s="364"/>
      <c r="AH29" s="359">
        <v>58</v>
      </c>
      <c r="AI29" s="360"/>
      <c r="AJ29" s="360"/>
      <c r="AK29" s="360"/>
      <c r="AL29" s="361"/>
      <c r="AM29" s="359">
        <v>168251</v>
      </c>
      <c r="AN29" s="360"/>
      <c r="AO29" s="360"/>
      <c r="AP29" s="360"/>
      <c r="AQ29" s="360"/>
      <c r="AR29" s="361"/>
      <c r="AS29" s="359">
        <v>2901</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852003</v>
      </c>
      <c r="BO29" s="407"/>
      <c r="BP29" s="407"/>
      <c r="BQ29" s="407"/>
      <c r="BR29" s="407"/>
      <c r="BS29" s="407"/>
      <c r="BT29" s="407"/>
      <c r="BU29" s="408"/>
      <c r="BV29" s="406">
        <v>841792</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1536002</v>
      </c>
      <c r="BO30" s="441"/>
      <c r="BP30" s="441"/>
      <c r="BQ30" s="441"/>
      <c r="BR30" s="441"/>
      <c r="BS30" s="441"/>
      <c r="BT30" s="441"/>
      <c r="BU30" s="442"/>
      <c r="BV30" s="440">
        <v>1396108</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利尻富士町国民健康保険事業特別会計</v>
      </c>
      <c r="X34" s="355"/>
      <c r="Y34" s="355"/>
      <c r="Z34" s="355"/>
      <c r="AA34" s="355"/>
      <c r="AB34" s="355"/>
      <c r="AC34" s="355"/>
      <c r="AD34" s="355"/>
      <c r="AE34" s="355"/>
      <c r="AF34" s="355"/>
      <c r="AG34" s="355"/>
      <c r="AH34" s="355"/>
      <c r="AI34" s="355"/>
      <c r="AJ34" s="355"/>
      <c r="AK34" s="355"/>
      <c r="AL34" s="163"/>
      <c r="AM34" s="354">
        <f>IF(AO34="","",MAX(C34:D43,U34:V43)+1)</f>
        <v>8</v>
      </c>
      <c r="AN34" s="354"/>
      <c r="AO34" s="355" t="str">
        <f>IF('各会計、関係団体の財政状況及び健全化判断比率'!B33="","",'各会計、関係団体の財政状況及び健全化判断比率'!B33)</f>
        <v>利尻富士町簡易水道事業会計</v>
      </c>
      <c r="AP34" s="355"/>
      <c r="AQ34" s="355"/>
      <c r="AR34" s="355"/>
      <c r="AS34" s="355"/>
      <c r="AT34" s="355"/>
      <c r="AU34" s="355"/>
      <c r="AV34" s="355"/>
      <c r="AW34" s="355"/>
      <c r="AX34" s="355"/>
      <c r="AY34" s="355"/>
      <c r="AZ34" s="355"/>
      <c r="BA34" s="355"/>
      <c r="BB34" s="355"/>
      <c r="BC34" s="355"/>
      <c r="BD34" s="163"/>
      <c r="BE34" s="354">
        <f>IF(BG34="","",MAX(C34:D43,U34:V43,AM34:AN43)+1)</f>
        <v>10</v>
      </c>
      <c r="BF34" s="354"/>
      <c r="BG34" s="355" t="str">
        <f>IF('各会計、関係団体の財政状況及び健全化判断比率'!B35="","",'各会計、関係団体の財政状況及び健全化判断比率'!B35)</f>
        <v>利尻富士町港湾整備事業特別会計</v>
      </c>
      <c r="BH34" s="355"/>
      <c r="BI34" s="355"/>
      <c r="BJ34" s="355"/>
      <c r="BK34" s="355"/>
      <c r="BL34" s="355"/>
      <c r="BM34" s="355"/>
      <c r="BN34" s="355"/>
      <c r="BO34" s="355"/>
      <c r="BP34" s="355"/>
      <c r="BQ34" s="355"/>
      <c r="BR34" s="355"/>
      <c r="BS34" s="355"/>
      <c r="BT34" s="355"/>
      <c r="BU34" s="355"/>
      <c r="BV34" s="163"/>
      <c r="BW34" s="354">
        <f>IF(BY34="","",MAX(C34:D43,U34:V43,AM34:AN43,BE34:BF43)+1)</f>
        <v>12</v>
      </c>
      <c r="BX34" s="354"/>
      <c r="BY34" s="355" t="str">
        <f>IF('各会計、関係団体の財政状況及び健全化判断比率'!B68="","",'各会計、関係団体の財政状況及び健全化判断比率'!B68)</f>
        <v>利尻島国民健康保険病院組合（病院事業）</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株式会社利尻島振興公社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利尻富士町歯科施設特別会計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利尻富士町後期高齢者医療特別会計</v>
      </c>
      <c r="X35" s="355"/>
      <c r="Y35" s="355"/>
      <c r="Z35" s="355"/>
      <c r="AA35" s="355"/>
      <c r="AB35" s="355"/>
      <c r="AC35" s="355"/>
      <c r="AD35" s="355"/>
      <c r="AE35" s="355"/>
      <c r="AF35" s="355"/>
      <c r="AG35" s="355"/>
      <c r="AH35" s="355"/>
      <c r="AI35" s="355"/>
      <c r="AJ35" s="355"/>
      <c r="AK35" s="355"/>
      <c r="AL35" s="163"/>
      <c r="AM35" s="354">
        <f t="shared" ref="AM35:AM43" si="0">IF(AO35="","",AM34+1)</f>
        <v>9</v>
      </c>
      <c r="AN35" s="354"/>
      <c r="AO35" s="355" t="str">
        <f>IF('各会計、関係団体の財政状況及び健全化判断比率'!B34="","",'各会計、関係団体の財政状況及び健全化判断比率'!B34)</f>
        <v>利尻富士町下水道事業会計</v>
      </c>
      <c r="AP35" s="355"/>
      <c r="AQ35" s="355"/>
      <c r="AR35" s="355"/>
      <c r="AS35" s="355"/>
      <c r="AT35" s="355"/>
      <c r="AU35" s="355"/>
      <c r="AV35" s="355"/>
      <c r="AW35" s="355"/>
      <c r="AX35" s="355"/>
      <c r="AY35" s="355"/>
      <c r="AZ35" s="355"/>
      <c r="BA35" s="355"/>
      <c r="BB35" s="355"/>
      <c r="BC35" s="355"/>
      <c r="BD35" s="163"/>
      <c r="BE35" s="354">
        <f t="shared" ref="BE35:BE43" si="1">IF(BG35="","",BE34+1)</f>
        <v>11</v>
      </c>
      <c r="BF35" s="354"/>
      <c r="BG35" s="355" t="str">
        <f>IF('各会計、関係団体の財政状況及び健全化判断比率'!B36="","",'各会計、関係団体の財政状況及び健全化判断比率'!B36)</f>
        <v>利尻富士町温泉事業特別会計</v>
      </c>
      <c r="BH35" s="355"/>
      <c r="BI35" s="355"/>
      <c r="BJ35" s="355"/>
      <c r="BK35" s="355"/>
      <c r="BL35" s="355"/>
      <c r="BM35" s="355"/>
      <c r="BN35" s="355"/>
      <c r="BO35" s="355"/>
      <c r="BP35" s="355"/>
      <c r="BQ35" s="355"/>
      <c r="BR35" s="355"/>
      <c r="BS35" s="355"/>
      <c r="BT35" s="355"/>
      <c r="BU35" s="355"/>
      <c r="BV35" s="163"/>
      <c r="BW35" s="354">
        <f t="shared" ref="BW35:BW43" si="2">IF(BY35="","",BW34+1)</f>
        <v>13</v>
      </c>
      <c r="BX35" s="354"/>
      <c r="BY35" s="355" t="str">
        <f>IF('各会計、関係団体の財政状況及び健全化判断比率'!B69="","",'各会計、関係団体の財政状況及び健全化判断比率'!B69)</f>
        <v>利尻島国民健康保険病院組合（訪問看護事業）</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利尻富士町介護保険事業特別会計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14</v>
      </c>
      <c r="BX36" s="354"/>
      <c r="BY36" s="355" t="str">
        <f>IF('各会計、関係団体の財政状況及び健全化判断比率'!B70="","",'各会計、関係団体の財政状況及び健全化判断比率'!B70)</f>
        <v>利尻郡清掃施設組合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6</v>
      </c>
      <c r="V37" s="354"/>
      <c r="W37" s="355" t="str">
        <f>IF('各会計、関係団体の財政状況及び健全化判断比率'!B31="","",'各会計、関係団体の財政状況及び健全化判断比率'!B31)</f>
        <v>利尻富士町介護サービス特別会計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15</v>
      </c>
      <c r="BX37" s="354"/>
      <c r="BY37" s="355" t="str">
        <f>IF('各会計、関係団体の財政状況及び健全化判断比率'!B71="","",'各会計、関係団体の財政状況及び健全化判断比率'!B71)</f>
        <v>利尻郡学校給食組合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f t="shared" si="4"/>
        <v>7</v>
      </c>
      <c r="V38" s="354"/>
      <c r="W38" s="355" t="str">
        <f>IF('各会計、関係団体の財政状況及び健全化判断比率'!B32="","",'各会計、関係団体の財政状況及び健全化判断比率'!B32)</f>
        <v>利尻富士町国民健康保険施設特別会計</v>
      </c>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16</v>
      </c>
      <c r="BX38" s="354"/>
      <c r="BY38" s="355" t="str">
        <f>IF('各会計、関係団体の財政状況及び健全化判断比率'!B72="","",'各会計、関係団体の財政状況及び健全化判断比率'!B72)</f>
        <v>利尻礼文消防事務組合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MMhR7c+++tyLxdrryzmBlDrTS4OkhKXAcKCtSoeIQZ6F2z0COQK6SciQMrTtqxkL3E8OV32JKNsTOd6D6E32jg==" saltValue="SyW56lIGk6s7vgAmdWZAr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36" t="s">
        <v>536</v>
      </c>
      <c r="D34" s="1136"/>
      <c r="E34" s="1137"/>
      <c r="F34" s="32">
        <v>1.03</v>
      </c>
      <c r="G34" s="33">
        <v>2.5099999999999998</v>
      </c>
      <c r="H34" s="33">
        <v>2.38</v>
      </c>
      <c r="I34" s="33">
        <v>6.74</v>
      </c>
      <c r="J34" s="34">
        <v>4.97</v>
      </c>
      <c r="K34" s="22"/>
      <c r="L34" s="22"/>
      <c r="M34" s="22"/>
      <c r="N34" s="22"/>
      <c r="O34" s="22"/>
      <c r="P34" s="22"/>
    </row>
    <row r="35" spans="1:16" ht="39" customHeight="1" x14ac:dyDescent="0.15">
      <c r="A35" s="22"/>
      <c r="B35" s="35"/>
      <c r="C35" s="1132" t="s">
        <v>537</v>
      </c>
      <c r="D35" s="1132"/>
      <c r="E35" s="1133"/>
      <c r="F35" s="36" t="s">
        <v>491</v>
      </c>
      <c r="G35" s="37" t="s">
        <v>491</v>
      </c>
      <c r="H35" s="37" t="s">
        <v>491</v>
      </c>
      <c r="I35" s="37" t="s">
        <v>491</v>
      </c>
      <c r="J35" s="38">
        <v>0.9</v>
      </c>
      <c r="K35" s="22"/>
      <c r="L35" s="22"/>
      <c r="M35" s="22"/>
      <c r="N35" s="22"/>
      <c r="O35" s="22"/>
      <c r="P35" s="22"/>
    </row>
    <row r="36" spans="1:16" ht="39" customHeight="1" x14ac:dyDescent="0.15">
      <c r="A36" s="22"/>
      <c r="B36" s="35"/>
      <c r="C36" s="1132" t="s">
        <v>538</v>
      </c>
      <c r="D36" s="1132"/>
      <c r="E36" s="1133"/>
      <c r="F36" s="36">
        <v>0.02</v>
      </c>
      <c r="G36" s="37">
        <v>0.44</v>
      </c>
      <c r="H36" s="37">
        <v>0.46</v>
      </c>
      <c r="I36" s="37">
        <v>0.94</v>
      </c>
      <c r="J36" s="38">
        <v>0.64</v>
      </c>
      <c r="K36" s="22"/>
      <c r="L36" s="22"/>
      <c r="M36" s="22"/>
      <c r="N36" s="22"/>
      <c r="O36" s="22"/>
      <c r="P36" s="22"/>
    </row>
    <row r="37" spans="1:16" ht="39" customHeight="1" x14ac:dyDescent="0.15">
      <c r="A37" s="22"/>
      <c r="B37" s="35"/>
      <c r="C37" s="1132" t="s">
        <v>539</v>
      </c>
      <c r="D37" s="1132"/>
      <c r="E37" s="1133"/>
      <c r="F37" s="36" t="s">
        <v>491</v>
      </c>
      <c r="G37" s="37" t="s">
        <v>491</v>
      </c>
      <c r="H37" s="37" t="s">
        <v>491</v>
      </c>
      <c r="I37" s="37" t="s">
        <v>491</v>
      </c>
      <c r="J37" s="38">
        <v>0.49</v>
      </c>
      <c r="K37" s="22"/>
      <c r="L37" s="22"/>
      <c r="M37" s="22"/>
      <c r="N37" s="22"/>
      <c r="O37" s="22"/>
      <c r="P37" s="22"/>
    </row>
    <row r="38" spans="1:16" ht="39" customHeight="1" x14ac:dyDescent="0.15">
      <c r="A38" s="22"/>
      <c r="B38" s="35"/>
      <c r="C38" s="1132" t="s">
        <v>540</v>
      </c>
      <c r="D38" s="1132"/>
      <c r="E38" s="1133"/>
      <c r="F38" s="36">
        <v>0.04</v>
      </c>
      <c r="G38" s="37">
        <v>0.02</v>
      </c>
      <c r="H38" s="37">
        <v>0.03</v>
      </c>
      <c r="I38" s="37">
        <v>0.19</v>
      </c>
      <c r="J38" s="38">
        <v>0.37</v>
      </c>
      <c r="K38" s="22"/>
      <c r="L38" s="22"/>
      <c r="M38" s="22"/>
      <c r="N38" s="22"/>
      <c r="O38" s="22"/>
      <c r="P38" s="22"/>
    </row>
    <row r="39" spans="1:16" ht="39" customHeight="1" x14ac:dyDescent="0.15">
      <c r="A39" s="22"/>
      <c r="B39" s="35"/>
      <c r="C39" s="1132" t="s">
        <v>541</v>
      </c>
      <c r="D39" s="1132"/>
      <c r="E39" s="1133"/>
      <c r="F39" s="36">
        <v>0.26</v>
      </c>
      <c r="G39" s="37">
        <v>0.28999999999999998</v>
      </c>
      <c r="H39" s="37">
        <v>0.16</v>
      </c>
      <c r="I39" s="37">
        <v>0.35</v>
      </c>
      <c r="J39" s="38">
        <v>0.19</v>
      </c>
      <c r="K39" s="22"/>
      <c r="L39" s="22"/>
      <c r="M39" s="22"/>
      <c r="N39" s="22"/>
      <c r="O39" s="22"/>
      <c r="P39" s="22"/>
    </row>
    <row r="40" spans="1:16" ht="39" customHeight="1" x14ac:dyDescent="0.15">
      <c r="A40" s="22"/>
      <c r="B40" s="35"/>
      <c r="C40" s="1132" t="s">
        <v>542</v>
      </c>
      <c r="D40" s="1132"/>
      <c r="E40" s="1133"/>
      <c r="F40" s="36">
        <v>0.03</v>
      </c>
      <c r="G40" s="37">
        <v>0.06</v>
      </c>
      <c r="H40" s="37">
        <v>0.13</v>
      </c>
      <c r="I40" s="37">
        <v>0.08</v>
      </c>
      <c r="J40" s="38">
        <v>0.09</v>
      </c>
      <c r="K40" s="22"/>
      <c r="L40" s="22"/>
      <c r="M40" s="22"/>
      <c r="N40" s="22"/>
      <c r="O40" s="22"/>
      <c r="P40" s="22"/>
    </row>
    <row r="41" spans="1:16" ht="39" customHeight="1" x14ac:dyDescent="0.15">
      <c r="A41" s="22"/>
      <c r="B41" s="35"/>
      <c r="C41" s="1132" t="s">
        <v>543</v>
      </c>
      <c r="D41" s="1132"/>
      <c r="E41" s="1133"/>
      <c r="F41" s="36">
        <v>0.08</v>
      </c>
      <c r="G41" s="37">
        <v>0.03</v>
      </c>
      <c r="H41" s="37">
        <v>7.0000000000000007E-2</v>
      </c>
      <c r="I41" s="37">
        <v>0.02</v>
      </c>
      <c r="J41" s="38">
        <v>0.08</v>
      </c>
      <c r="K41" s="22"/>
      <c r="L41" s="22"/>
      <c r="M41" s="22"/>
      <c r="N41" s="22"/>
      <c r="O41" s="22"/>
      <c r="P41" s="22"/>
    </row>
    <row r="42" spans="1:16" ht="39" customHeight="1" x14ac:dyDescent="0.15">
      <c r="A42" s="22"/>
      <c r="B42" s="39"/>
      <c r="C42" s="1132" t="s">
        <v>544</v>
      </c>
      <c r="D42" s="1132"/>
      <c r="E42" s="1133"/>
      <c r="F42" s="36" t="s">
        <v>491</v>
      </c>
      <c r="G42" s="37" t="s">
        <v>491</v>
      </c>
      <c r="H42" s="37" t="s">
        <v>491</v>
      </c>
      <c r="I42" s="37" t="s">
        <v>491</v>
      </c>
      <c r="J42" s="38" t="s">
        <v>491</v>
      </c>
      <c r="K42" s="22"/>
      <c r="L42" s="22"/>
      <c r="M42" s="22"/>
      <c r="N42" s="22"/>
      <c r="O42" s="22"/>
      <c r="P42" s="22"/>
    </row>
    <row r="43" spans="1:16" ht="39" customHeight="1" thickBot="1" x14ac:dyDescent="0.2">
      <c r="A43" s="22"/>
      <c r="B43" s="40"/>
      <c r="C43" s="1134" t="s">
        <v>545</v>
      </c>
      <c r="D43" s="1134"/>
      <c r="E43" s="1135"/>
      <c r="F43" s="41">
        <v>0.18</v>
      </c>
      <c r="G43" s="42">
        <v>0.09</v>
      </c>
      <c r="H43" s="42">
        <v>0.09</v>
      </c>
      <c r="I43" s="42">
        <v>0.47</v>
      </c>
      <c r="J43" s="43">
        <v>0.05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uwneMGwHox8PsLlQfV3+FSnaqTF/3UVd+zEv574boG3x7cfZ3ZUiFT4H2L4iYMuUl3ufhjSm9O5L1VNs0hiSw==" saltValue="v5gH5B2/j4hP2jLVM7XZ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B42"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809</v>
      </c>
      <c r="L45" s="58">
        <v>784</v>
      </c>
      <c r="M45" s="58">
        <v>718</v>
      </c>
      <c r="N45" s="58">
        <v>646</v>
      </c>
      <c r="O45" s="59">
        <v>610</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491</v>
      </c>
      <c r="L46" s="62" t="s">
        <v>491</v>
      </c>
      <c r="M46" s="62" t="s">
        <v>491</v>
      </c>
      <c r="N46" s="62" t="s">
        <v>491</v>
      </c>
      <c r="O46" s="63" t="s">
        <v>491</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491</v>
      </c>
      <c r="L47" s="62" t="s">
        <v>491</v>
      </c>
      <c r="M47" s="62" t="s">
        <v>491</v>
      </c>
      <c r="N47" s="62" t="s">
        <v>491</v>
      </c>
      <c r="O47" s="63" t="s">
        <v>491</v>
      </c>
      <c r="P47" s="46"/>
      <c r="Q47" s="46"/>
      <c r="R47" s="46"/>
      <c r="S47" s="46"/>
      <c r="T47" s="46"/>
      <c r="U47" s="46"/>
    </row>
    <row r="48" spans="1:21" ht="30.75" customHeight="1" x14ac:dyDescent="0.15">
      <c r="A48" s="46"/>
      <c r="B48" s="1163"/>
      <c r="C48" s="1164"/>
      <c r="D48" s="60"/>
      <c r="E48" s="1140" t="s">
        <v>13</v>
      </c>
      <c r="F48" s="1140"/>
      <c r="G48" s="1140"/>
      <c r="H48" s="1140"/>
      <c r="I48" s="1140"/>
      <c r="J48" s="1141"/>
      <c r="K48" s="61">
        <v>125</v>
      </c>
      <c r="L48" s="62">
        <v>123</v>
      </c>
      <c r="M48" s="62">
        <v>137</v>
      </c>
      <c r="N48" s="62">
        <v>188</v>
      </c>
      <c r="O48" s="63">
        <v>223</v>
      </c>
      <c r="P48" s="46"/>
      <c r="Q48" s="46"/>
      <c r="R48" s="46"/>
      <c r="S48" s="46"/>
      <c r="T48" s="46"/>
      <c r="U48" s="46"/>
    </row>
    <row r="49" spans="1:21" ht="30.75" customHeight="1" x14ac:dyDescent="0.15">
      <c r="A49" s="46"/>
      <c r="B49" s="1163"/>
      <c r="C49" s="1164"/>
      <c r="D49" s="60"/>
      <c r="E49" s="1140" t="s">
        <v>14</v>
      </c>
      <c r="F49" s="1140"/>
      <c r="G49" s="1140"/>
      <c r="H49" s="1140"/>
      <c r="I49" s="1140"/>
      <c r="J49" s="1141"/>
      <c r="K49" s="61">
        <v>37</v>
      </c>
      <c r="L49" s="62">
        <v>38</v>
      </c>
      <c r="M49" s="62">
        <v>36</v>
      </c>
      <c r="N49" s="62">
        <v>36</v>
      </c>
      <c r="O49" s="63">
        <v>36</v>
      </c>
      <c r="P49" s="46"/>
      <c r="Q49" s="46"/>
      <c r="R49" s="46"/>
      <c r="S49" s="46"/>
      <c r="T49" s="46"/>
      <c r="U49" s="46"/>
    </row>
    <row r="50" spans="1:21" ht="30.75" customHeight="1" x14ac:dyDescent="0.15">
      <c r="A50" s="46"/>
      <c r="B50" s="1163"/>
      <c r="C50" s="1164"/>
      <c r="D50" s="60"/>
      <c r="E50" s="1140" t="s">
        <v>15</v>
      </c>
      <c r="F50" s="1140"/>
      <c r="G50" s="1140"/>
      <c r="H50" s="1140"/>
      <c r="I50" s="1140"/>
      <c r="J50" s="1141"/>
      <c r="K50" s="61">
        <v>12</v>
      </c>
      <c r="L50" s="62">
        <v>12</v>
      </c>
      <c r="M50" s="62">
        <v>10</v>
      </c>
      <c r="N50" s="62">
        <v>10</v>
      </c>
      <c r="O50" s="63">
        <v>0</v>
      </c>
      <c r="P50" s="46"/>
      <c r="Q50" s="46"/>
      <c r="R50" s="46"/>
      <c r="S50" s="46"/>
      <c r="T50" s="46"/>
      <c r="U50" s="46"/>
    </row>
    <row r="51" spans="1:21" ht="30.75" customHeight="1" x14ac:dyDescent="0.15">
      <c r="A51" s="46"/>
      <c r="B51" s="1165"/>
      <c r="C51" s="1166"/>
      <c r="D51" s="64"/>
      <c r="E51" s="1140" t="s">
        <v>16</v>
      </c>
      <c r="F51" s="1140"/>
      <c r="G51" s="1140"/>
      <c r="H51" s="1140"/>
      <c r="I51" s="1140"/>
      <c r="J51" s="1141"/>
      <c r="K51" s="61">
        <v>1</v>
      </c>
      <c r="L51" s="62">
        <v>0</v>
      </c>
      <c r="M51" s="62" t="s">
        <v>491</v>
      </c>
      <c r="N51" s="62">
        <v>0</v>
      </c>
      <c r="O51" s="63">
        <v>1</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706</v>
      </c>
      <c r="L52" s="62">
        <v>648</v>
      </c>
      <c r="M52" s="62">
        <v>630</v>
      </c>
      <c r="N52" s="62">
        <v>644</v>
      </c>
      <c r="O52" s="63">
        <v>632</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278</v>
      </c>
      <c r="L53" s="67">
        <v>309</v>
      </c>
      <c r="M53" s="67">
        <v>271</v>
      </c>
      <c r="N53" s="67">
        <v>236</v>
      </c>
      <c r="O53" s="68">
        <v>238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vWFYyfS1zY5y+cqFp0XAPrXRrDHx7GQer/6AdL1BPIQRLY2Doi3iUvp026yaSB/o++EtN/IPgkUHm+2Hkpt6Tw==" saltValue="P5KwHo/IdDf7mzpg1MlU/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5"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530</v>
      </c>
      <c r="J40" s="101" t="s">
        <v>531</v>
      </c>
      <c r="K40" s="101" t="s">
        <v>532</v>
      </c>
      <c r="L40" s="101" t="s">
        <v>533</v>
      </c>
      <c r="M40" s="102" t="s">
        <v>534</v>
      </c>
    </row>
    <row r="41" spans="2:13" ht="27.75" customHeight="1" x14ac:dyDescent="0.15">
      <c r="B41" s="1181" t="s">
        <v>30</v>
      </c>
      <c r="C41" s="1182"/>
      <c r="D41" s="103"/>
      <c r="E41" s="1183" t="s">
        <v>31</v>
      </c>
      <c r="F41" s="1183"/>
      <c r="G41" s="1183"/>
      <c r="H41" s="1184"/>
      <c r="I41" s="330">
        <v>6324</v>
      </c>
      <c r="J41" s="331">
        <v>5956</v>
      </c>
      <c r="K41" s="331">
        <v>5656</v>
      </c>
      <c r="L41" s="331">
        <v>5817</v>
      </c>
      <c r="M41" s="332">
        <v>5747</v>
      </c>
    </row>
    <row r="42" spans="2:13" ht="27.75" customHeight="1" x14ac:dyDescent="0.15">
      <c r="B42" s="1171"/>
      <c r="C42" s="1172"/>
      <c r="D42" s="104"/>
      <c r="E42" s="1175" t="s">
        <v>32</v>
      </c>
      <c r="F42" s="1175"/>
      <c r="G42" s="1175"/>
      <c r="H42" s="1176"/>
      <c r="I42" s="333">
        <v>32</v>
      </c>
      <c r="J42" s="334">
        <v>21</v>
      </c>
      <c r="K42" s="334">
        <v>10</v>
      </c>
      <c r="L42" s="334" t="s">
        <v>491</v>
      </c>
      <c r="M42" s="335" t="s">
        <v>491</v>
      </c>
    </row>
    <row r="43" spans="2:13" ht="27.75" customHeight="1" x14ac:dyDescent="0.15">
      <c r="B43" s="1171"/>
      <c r="C43" s="1172"/>
      <c r="D43" s="104"/>
      <c r="E43" s="1175" t="s">
        <v>33</v>
      </c>
      <c r="F43" s="1175"/>
      <c r="G43" s="1175"/>
      <c r="H43" s="1176"/>
      <c r="I43" s="333">
        <v>1789</v>
      </c>
      <c r="J43" s="334">
        <v>1751</v>
      </c>
      <c r="K43" s="334">
        <v>1739</v>
      </c>
      <c r="L43" s="334">
        <v>1718</v>
      </c>
      <c r="M43" s="335">
        <v>1908</v>
      </c>
    </row>
    <row r="44" spans="2:13" ht="27.75" customHeight="1" x14ac:dyDescent="0.15">
      <c r="B44" s="1171"/>
      <c r="C44" s="1172"/>
      <c r="D44" s="104"/>
      <c r="E44" s="1175" t="s">
        <v>34</v>
      </c>
      <c r="F44" s="1175"/>
      <c r="G44" s="1175"/>
      <c r="H44" s="1176"/>
      <c r="I44" s="333">
        <v>336</v>
      </c>
      <c r="J44" s="334">
        <v>310</v>
      </c>
      <c r="K44" s="334">
        <v>285</v>
      </c>
      <c r="L44" s="334">
        <v>246</v>
      </c>
      <c r="M44" s="335">
        <v>224</v>
      </c>
    </row>
    <row r="45" spans="2:13" ht="27.75" customHeight="1" x14ac:dyDescent="0.15">
      <c r="B45" s="1171"/>
      <c r="C45" s="1172"/>
      <c r="D45" s="104"/>
      <c r="E45" s="1175" t="s">
        <v>35</v>
      </c>
      <c r="F45" s="1175"/>
      <c r="G45" s="1175"/>
      <c r="H45" s="1176"/>
      <c r="I45" s="333">
        <v>456</v>
      </c>
      <c r="J45" s="334">
        <v>450</v>
      </c>
      <c r="K45" s="334">
        <v>430</v>
      </c>
      <c r="L45" s="334">
        <v>450</v>
      </c>
      <c r="M45" s="335">
        <v>491</v>
      </c>
    </row>
    <row r="46" spans="2:13" ht="27.75" customHeight="1" x14ac:dyDescent="0.15">
      <c r="B46" s="1171"/>
      <c r="C46" s="1172"/>
      <c r="D46" s="105"/>
      <c r="E46" s="1175" t="s">
        <v>36</v>
      </c>
      <c r="F46" s="1175"/>
      <c r="G46" s="1175"/>
      <c r="H46" s="1176"/>
      <c r="I46" s="333" t="s">
        <v>491</v>
      </c>
      <c r="J46" s="334" t="s">
        <v>491</v>
      </c>
      <c r="K46" s="334" t="s">
        <v>491</v>
      </c>
      <c r="L46" s="334" t="s">
        <v>491</v>
      </c>
      <c r="M46" s="335" t="s">
        <v>491</v>
      </c>
    </row>
    <row r="47" spans="2:13" ht="27.75" customHeight="1" x14ac:dyDescent="0.15">
      <c r="B47" s="1171"/>
      <c r="C47" s="1172"/>
      <c r="D47" s="106"/>
      <c r="E47" s="1185" t="s">
        <v>37</v>
      </c>
      <c r="F47" s="1186"/>
      <c r="G47" s="1186"/>
      <c r="H47" s="1187"/>
      <c r="I47" s="333" t="s">
        <v>491</v>
      </c>
      <c r="J47" s="334" t="s">
        <v>491</v>
      </c>
      <c r="K47" s="334" t="s">
        <v>491</v>
      </c>
      <c r="L47" s="334" t="s">
        <v>491</v>
      </c>
      <c r="M47" s="335" t="s">
        <v>491</v>
      </c>
    </row>
    <row r="48" spans="2:13" ht="27.75" customHeight="1" x14ac:dyDescent="0.15">
      <c r="B48" s="1171"/>
      <c r="C48" s="1172"/>
      <c r="D48" s="104"/>
      <c r="E48" s="1175" t="s">
        <v>38</v>
      </c>
      <c r="F48" s="1175"/>
      <c r="G48" s="1175"/>
      <c r="H48" s="1176"/>
      <c r="I48" s="333" t="s">
        <v>491</v>
      </c>
      <c r="J48" s="334" t="s">
        <v>491</v>
      </c>
      <c r="K48" s="334" t="s">
        <v>491</v>
      </c>
      <c r="L48" s="334" t="s">
        <v>491</v>
      </c>
      <c r="M48" s="335" t="s">
        <v>491</v>
      </c>
    </row>
    <row r="49" spans="2:13" ht="27.75" customHeight="1" x14ac:dyDescent="0.15">
      <c r="B49" s="1173"/>
      <c r="C49" s="1174"/>
      <c r="D49" s="104"/>
      <c r="E49" s="1175" t="s">
        <v>39</v>
      </c>
      <c r="F49" s="1175"/>
      <c r="G49" s="1175"/>
      <c r="H49" s="1176"/>
      <c r="I49" s="333" t="s">
        <v>491</v>
      </c>
      <c r="J49" s="334" t="s">
        <v>491</v>
      </c>
      <c r="K49" s="334" t="s">
        <v>491</v>
      </c>
      <c r="L49" s="334" t="s">
        <v>491</v>
      </c>
      <c r="M49" s="335">
        <v>4</v>
      </c>
    </row>
    <row r="50" spans="2:13" ht="27.75" customHeight="1" x14ac:dyDescent="0.15">
      <c r="B50" s="1169" t="s">
        <v>40</v>
      </c>
      <c r="C50" s="1170"/>
      <c r="D50" s="107"/>
      <c r="E50" s="1175" t="s">
        <v>41</v>
      </c>
      <c r="F50" s="1175"/>
      <c r="G50" s="1175"/>
      <c r="H50" s="1176"/>
      <c r="I50" s="333">
        <v>2622</v>
      </c>
      <c r="J50" s="334">
        <v>2966</v>
      </c>
      <c r="K50" s="334">
        <v>3317</v>
      </c>
      <c r="L50" s="334">
        <v>3468</v>
      </c>
      <c r="M50" s="335">
        <v>3705</v>
      </c>
    </row>
    <row r="51" spans="2:13" ht="27.75" customHeight="1" x14ac:dyDescent="0.15">
      <c r="B51" s="1171"/>
      <c r="C51" s="1172"/>
      <c r="D51" s="104"/>
      <c r="E51" s="1175" t="s">
        <v>42</v>
      </c>
      <c r="F51" s="1175"/>
      <c r="G51" s="1175"/>
      <c r="H51" s="1176"/>
      <c r="I51" s="333">
        <v>472</v>
      </c>
      <c r="J51" s="334">
        <v>430</v>
      </c>
      <c r="K51" s="334">
        <v>428</v>
      </c>
      <c r="L51" s="334">
        <v>453</v>
      </c>
      <c r="M51" s="335">
        <v>507</v>
      </c>
    </row>
    <row r="52" spans="2:13" ht="27.75" customHeight="1" x14ac:dyDescent="0.15">
      <c r="B52" s="1173"/>
      <c r="C52" s="1174"/>
      <c r="D52" s="104"/>
      <c r="E52" s="1175" t="s">
        <v>43</v>
      </c>
      <c r="F52" s="1175"/>
      <c r="G52" s="1175"/>
      <c r="H52" s="1176"/>
      <c r="I52" s="333">
        <v>5616</v>
      </c>
      <c r="J52" s="334">
        <v>5255</v>
      </c>
      <c r="K52" s="334">
        <v>4912</v>
      </c>
      <c r="L52" s="334">
        <v>5292</v>
      </c>
      <c r="M52" s="335">
        <v>5006</v>
      </c>
    </row>
    <row r="53" spans="2:13" ht="27.75" customHeight="1" thickBot="1" x14ac:dyDescent="0.2">
      <c r="B53" s="1177" t="s">
        <v>19</v>
      </c>
      <c r="C53" s="1178"/>
      <c r="D53" s="108"/>
      <c r="E53" s="1179" t="s">
        <v>44</v>
      </c>
      <c r="F53" s="1179"/>
      <c r="G53" s="1179"/>
      <c r="H53" s="1180"/>
      <c r="I53" s="336">
        <v>226</v>
      </c>
      <c r="J53" s="337">
        <v>-163</v>
      </c>
      <c r="K53" s="337">
        <v>-537</v>
      </c>
      <c r="L53" s="337">
        <v>-982</v>
      </c>
      <c r="M53" s="338">
        <v>-845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nmlXvAYhp4iWvHZdudHaAY+gEXWcY/WsEqEN5q/ykbfvh7Jo8225N5RGKlbpYGdiyPqEOBuVDx22lrvTkBomQA==" saltValue="f6NfRdLh9hNxZc7IBHbpF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52" zoomScale="85" zoomScaleNormal="85"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532</v>
      </c>
      <c r="G54" s="117" t="s">
        <v>533</v>
      </c>
      <c r="H54" s="118" t="s">
        <v>534</v>
      </c>
    </row>
    <row r="55" spans="2:8" ht="52.5" customHeight="1" x14ac:dyDescent="0.15">
      <c r="B55" s="119"/>
      <c r="C55" s="1196" t="s">
        <v>46</v>
      </c>
      <c r="D55" s="1196"/>
      <c r="E55" s="1197"/>
      <c r="F55" s="339">
        <v>1105</v>
      </c>
      <c r="G55" s="339">
        <v>1180</v>
      </c>
      <c r="H55" s="340">
        <v>1260</v>
      </c>
    </row>
    <row r="56" spans="2:8" ht="52.5" customHeight="1" x14ac:dyDescent="0.15">
      <c r="B56" s="120"/>
      <c r="C56" s="1198" t="s">
        <v>47</v>
      </c>
      <c r="D56" s="1198"/>
      <c r="E56" s="1199"/>
      <c r="F56" s="341">
        <v>834</v>
      </c>
      <c r="G56" s="341">
        <v>842</v>
      </c>
      <c r="H56" s="342">
        <v>852</v>
      </c>
    </row>
    <row r="57" spans="2:8" ht="53.25" customHeight="1" x14ac:dyDescent="0.15">
      <c r="B57" s="120"/>
      <c r="C57" s="1200" t="s">
        <v>48</v>
      </c>
      <c r="D57" s="1200"/>
      <c r="E57" s="1201"/>
      <c r="F57" s="343">
        <v>1336</v>
      </c>
      <c r="G57" s="343">
        <v>1396</v>
      </c>
      <c r="H57" s="344">
        <v>1536</v>
      </c>
    </row>
    <row r="58" spans="2:8" ht="45.75" customHeight="1" x14ac:dyDescent="0.15">
      <c r="B58" s="121"/>
      <c r="C58" s="1188" t="s">
        <v>561</v>
      </c>
      <c r="D58" s="1189"/>
      <c r="E58" s="1190"/>
      <c r="F58" s="345">
        <v>400</v>
      </c>
      <c r="G58" s="345">
        <v>460</v>
      </c>
      <c r="H58" s="346">
        <v>568</v>
      </c>
    </row>
    <row r="59" spans="2:8" ht="45.75" customHeight="1" x14ac:dyDescent="0.15">
      <c r="B59" s="121"/>
      <c r="C59" s="1188" t="s">
        <v>562</v>
      </c>
      <c r="D59" s="1189"/>
      <c r="E59" s="1190"/>
      <c r="F59" s="345">
        <v>521</v>
      </c>
      <c r="G59" s="345">
        <v>521</v>
      </c>
      <c r="H59" s="346">
        <v>552</v>
      </c>
    </row>
    <row r="60" spans="2:8" ht="45.75" customHeight="1" x14ac:dyDescent="0.15">
      <c r="B60" s="121"/>
      <c r="C60" s="1188" t="s">
        <v>558</v>
      </c>
      <c r="D60" s="1189"/>
      <c r="E60" s="1190"/>
      <c r="F60" s="345">
        <v>202</v>
      </c>
      <c r="G60" s="345">
        <v>202</v>
      </c>
      <c r="H60" s="346">
        <v>202</v>
      </c>
    </row>
    <row r="61" spans="2:8" ht="45.75" customHeight="1" x14ac:dyDescent="0.15">
      <c r="B61" s="121"/>
      <c r="C61" s="1188" t="s">
        <v>559</v>
      </c>
      <c r="D61" s="1189"/>
      <c r="E61" s="1190"/>
      <c r="F61" s="345">
        <v>105</v>
      </c>
      <c r="G61" s="345">
        <v>105</v>
      </c>
      <c r="H61" s="346">
        <v>105</v>
      </c>
    </row>
    <row r="62" spans="2:8" ht="45.75" customHeight="1" thickBot="1" x14ac:dyDescent="0.2">
      <c r="B62" s="122"/>
      <c r="C62" s="1191" t="s">
        <v>560</v>
      </c>
      <c r="D62" s="1192"/>
      <c r="E62" s="1193"/>
      <c r="F62" s="347">
        <v>37</v>
      </c>
      <c r="G62" s="347">
        <v>38</v>
      </c>
      <c r="H62" s="348">
        <v>38</v>
      </c>
    </row>
    <row r="63" spans="2:8" ht="52.5" customHeight="1" thickBot="1" x14ac:dyDescent="0.2">
      <c r="B63" s="123"/>
      <c r="C63" s="1194" t="s">
        <v>49</v>
      </c>
      <c r="D63" s="1194"/>
      <c r="E63" s="1195"/>
      <c r="F63" s="349">
        <v>3274</v>
      </c>
      <c r="G63" s="349">
        <v>3417</v>
      </c>
      <c r="H63" s="350">
        <v>3648</v>
      </c>
    </row>
    <row r="64" spans="2:8" x14ac:dyDescent="0.15"/>
  </sheetData>
  <sheetProtection algorithmName="SHA-512" hashValue="vDuwxMEcxWk7tvn8vkRMZNe1fCPpcwlgsoVCpF3RtASGRhKSQUEfdV2OJqJNqaw6ycB73Kb/kVXTuoxjsVUbKw==" saltValue="QY7pwjmL5snCcg8QBJxMx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529</v>
      </c>
      <c r="G2" s="137"/>
      <c r="H2" s="138"/>
    </row>
    <row r="3" spans="1:8" x14ac:dyDescent="0.15">
      <c r="A3" s="134" t="s">
        <v>522</v>
      </c>
      <c r="B3" s="139"/>
      <c r="C3" s="140"/>
      <c r="D3" s="141">
        <v>133824</v>
      </c>
      <c r="E3" s="142"/>
      <c r="F3" s="143">
        <v>301035</v>
      </c>
      <c r="G3" s="144"/>
      <c r="H3" s="145"/>
    </row>
    <row r="4" spans="1:8" x14ac:dyDescent="0.15">
      <c r="A4" s="146"/>
      <c r="B4" s="147"/>
      <c r="C4" s="148"/>
      <c r="D4" s="149">
        <v>47790</v>
      </c>
      <c r="E4" s="150"/>
      <c r="F4" s="151">
        <v>154376</v>
      </c>
      <c r="G4" s="152"/>
      <c r="H4" s="153"/>
    </row>
    <row r="5" spans="1:8" x14ac:dyDescent="0.15">
      <c r="A5" s="134" t="s">
        <v>524</v>
      </c>
      <c r="B5" s="139"/>
      <c r="C5" s="140"/>
      <c r="D5" s="141">
        <v>199673</v>
      </c>
      <c r="E5" s="142"/>
      <c r="F5" s="143">
        <v>277467</v>
      </c>
      <c r="G5" s="144"/>
      <c r="H5" s="145"/>
    </row>
    <row r="6" spans="1:8" x14ac:dyDescent="0.15">
      <c r="A6" s="146"/>
      <c r="B6" s="147"/>
      <c r="C6" s="148"/>
      <c r="D6" s="149">
        <v>93786</v>
      </c>
      <c r="E6" s="150"/>
      <c r="F6" s="151">
        <v>128378</v>
      </c>
      <c r="G6" s="152"/>
      <c r="H6" s="153"/>
    </row>
    <row r="7" spans="1:8" x14ac:dyDescent="0.15">
      <c r="A7" s="134" t="s">
        <v>525</v>
      </c>
      <c r="B7" s="139"/>
      <c r="C7" s="140"/>
      <c r="D7" s="141">
        <v>291612</v>
      </c>
      <c r="E7" s="142"/>
      <c r="F7" s="143">
        <v>282256</v>
      </c>
      <c r="G7" s="144"/>
      <c r="H7" s="145"/>
    </row>
    <row r="8" spans="1:8" x14ac:dyDescent="0.15">
      <c r="A8" s="146"/>
      <c r="B8" s="147"/>
      <c r="C8" s="148"/>
      <c r="D8" s="149">
        <v>132601</v>
      </c>
      <c r="E8" s="150"/>
      <c r="F8" s="151">
        <v>145453</v>
      </c>
      <c r="G8" s="152"/>
      <c r="H8" s="153"/>
    </row>
    <row r="9" spans="1:8" x14ac:dyDescent="0.15">
      <c r="A9" s="134" t="s">
        <v>526</v>
      </c>
      <c r="B9" s="139"/>
      <c r="C9" s="140"/>
      <c r="D9" s="141">
        <v>477041</v>
      </c>
      <c r="E9" s="142"/>
      <c r="F9" s="143">
        <v>295341</v>
      </c>
      <c r="G9" s="144"/>
      <c r="H9" s="145"/>
    </row>
    <row r="10" spans="1:8" x14ac:dyDescent="0.15">
      <c r="A10" s="146"/>
      <c r="B10" s="147"/>
      <c r="C10" s="148"/>
      <c r="D10" s="149">
        <v>341239</v>
      </c>
      <c r="E10" s="150"/>
      <c r="F10" s="151">
        <v>137402</v>
      </c>
      <c r="G10" s="152"/>
      <c r="H10" s="153"/>
    </row>
    <row r="11" spans="1:8" x14ac:dyDescent="0.15">
      <c r="A11" s="134" t="s">
        <v>527</v>
      </c>
      <c r="B11" s="139"/>
      <c r="C11" s="140"/>
      <c r="D11" s="141">
        <v>430413</v>
      </c>
      <c r="E11" s="142"/>
      <c r="F11" s="143">
        <v>292845</v>
      </c>
      <c r="G11" s="144"/>
      <c r="H11" s="145"/>
    </row>
    <row r="12" spans="1:8" x14ac:dyDescent="0.15">
      <c r="A12" s="146"/>
      <c r="B12" s="147"/>
      <c r="C12" s="154"/>
      <c r="D12" s="149">
        <v>194994</v>
      </c>
      <c r="E12" s="150"/>
      <c r="F12" s="151">
        <v>143187</v>
      </c>
      <c r="G12" s="152"/>
      <c r="H12" s="153"/>
    </row>
    <row r="13" spans="1:8" x14ac:dyDescent="0.15">
      <c r="A13" s="134"/>
      <c r="B13" s="139"/>
      <c r="C13" s="140"/>
      <c r="D13" s="141">
        <v>306513</v>
      </c>
      <c r="E13" s="142"/>
      <c r="F13" s="143">
        <v>289789</v>
      </c>
      <c r="G13" s="155"/>
      <c r="H13" s="145"/>
    </row>
    <row r="14" spans="1:8" x14ac:dyDescent="0.15">
      <c r="A14" s="146"/>
      <c r="B14" s="147"/>
      <c r="C14" s="148"/>
      <c r="D14" s="149">
        <v>162082</v>
      </c>
      <c r="E14" s="150"/>
      <c r="F14" s="151">
        <v>141759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1.1100000000000001</v>
      </c>
      <c r="C19" s="156">
        <f>ROUND(VALUE(SUBSTITUTE(実質収支比率等に係る経年分析!G$48,"▲","-")),2)</f>
        <v>2.5499999999999998</v>
      </c>
      <c r="D19" s="156">
        <f>ROUND(VALUE(SUBSTITUTE(実質収支比率等に係る経年分析!H$48,"▲","-")),2)</f>
        <v>2.4500000000000002</v>
      </c>
      <c r="E19" s="156">
        <f>ROUND(VALUE(SUBSTITUTE(実質収支比率等に係る経年分析!I$48,"▲","-")),2)</f>
        <v>6.77</v>
      </c>
      <c r="F19" s="156">
        <f>ROUND(VALUE(SUBSTITUTE(実質収支比率等に係る経年分析!J$48,"▲","-")),2)</f>
        <v>5.0599999999999996</v>
      </c>
    </row>
    <row r="20" spans="1:11" x14ac:dyDescent="0.15">
      <c r="A20" s="156" t="s">
        <v>53</v>
      </c>
      <c r="B20" s="156">
        <f>ROUND(VALUE(SUBSTITUTE(実質収支比率等に係る経年分析!F$47,"▲","-")),2)</f>
        <v>33.47</v>
      </c>
      <c r="C20" s="156">
        <f>ROUND(VALUE(SUBSTITUTE(実質収支比率等に係る経年分析!G$47,"▲","-")),2)</f>
        <v>38.67</v>
      </c>
      <c r="D20" s="156">
        <f>ROUND(VALUE(SUBSTITUTE(実質収支比率等に係る経年分析!H$47,"▲","-")),2)</f>
        <v>43.93</v>
      </c>
      <c r="E20" s="156">
        <f>ROUND(VALUE(SUBSTITUTE(実質収支比率等に係る経年分析!I$47,"▲","-")),2)</f>
        <v>47.13</v>
      </c>
      <c r="F20" s="156">
        <f>ROUND(VALUE(SUBSTITUTE(実質収支比率等に係る経年分析!J$47,"▲","-")),2)</f>
        <v>50.71</v>
      </c>
    </row>
    <row r="21" spans="1:11" x14ac:dyDescent="0.15">
      <c r="A21" s="156" t="s">
        <v>54</v>
      </c>
      <c r="B21" s="156">
        <f>IF(ISNUMBER(VALUE(SUBSTITUTE(実質収支比率等に係る経年分析!F$49,"▲","-"))),ROUND(VALUE(SUBSTITUTE(実質収支比率等に係る経年分析!F$49,"▲","-")),2),NA())</f>
        <v>-0.31</v>
      </c>
      <c r="C21" s="156">
        <f>IF(ISNUMBER(VALUE(SUBSTITUTE(実質収支比率等に係る経年分析!G$49,"▲","-"))),ROUND(VALUE(SUBSTITUTE(実質収支比率等に係る経年分析!G$49,"▲","-")),2),NA())</f>
        <v>8.1300000000000008</v>
      </c>
      <c r="D21" s="156">
        <f>IF(ISNUMBER(VALUE(SUBSTITUTE(実質収支比率等に係る経年分析!H$49,"▲","-"))),ROUND(VALUE(SUBSTITUTE(実質収支比率等に係る経年分析!H$49,"▲","-")),2),NA())</f>
        <v>4</v>
      </c>
      <c r="E21" s="156">
        <f>IF(ISNUMBER(VALUE(SUBSTITUTE(実質収支比率等に係る経年分析!I$49,"▲","-"))),ROUND(VALUE(SUBSTITUTE(実質収支比率等に係る経年分析!I$49,"▲","-")),2),NA())</f>
        <v>7.28</v>
      </c>
      <c r="F21" s="156">
        <f>IF(ISNUMBER(VALUE(SUBSTITUTE(実質収支比率等に係る経年分析!J$49,"▲","-"))),ROUND(VALUE(SUBSTITUTE(実質収支比率等に係る経年分析!J$49,"▲","-")),2),NA())</f>
        <v>1.49</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0.18</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0.09</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0.09</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0.47</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0.05</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利尻富士町歯科施設特別会計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0.08</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0.03</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7.0000000000000007E-2</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0.08</v>
      </c>
    </row>
    <row r="30" spans="1:11" x14ac:dyDescent="0.15">
      <c r="A30" s="157" t="str">
        <f>IF(連結実質赤字比率に係る赤字・黒字の構成分析!C$40="",NA(),連結実質赤字比率に係る赤字・黒字の構成分析!C$40)</f>
        <v>利尻富士町国民健康保険施設特別会計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0.06</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0.13</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0.08</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0.09</v>
      </c>
    </row>
    <row r="31" spans="1:11" x14ac:dyDescent="0.15">
      <c r="A31" s="157" t="str">
        <f>IF(連結実質赤字比率に係る赤字・黒字の構成分析!C$39="",NA(),連結実質赤字比率に係る赤字・黒字の構成分析!C$39)</f>
        <v>利尻富士町国民健康保険事業特別会計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0.26</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0.28999999999999998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0.16</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0.35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0.19</v>
      </c>
    </row>
    <row r="32" spans="1:11" x14ac:dyDescent="0.15">
      <c r="A32" s="157" t="str">
        <f>IF(連結実質赤字比率に係る赤字・黒字の構成分析!C$38="",NA(),連結実質赤字比率に係る赤字・黒字の構成分析!C$38)</f>
        <v>利尻富士町介護サービス特別会計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0.37</v>
      </c>
    </row>
    <row r="33" spans="1:16" x14ac:dyDescent="0.15">
      <c r="A33" s="157" t="str">
        <f>IF(連結実質赤字比率に係る赤字・黒字の構成分析!C$37="",NA(),連結実質赤字比率に係る赤字・黒字の構成分析!C$37)</f>
        <v>利尻富士町下水道事業会計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0.49</v>
      </c>
    </row>
    <row r="34" spans="1:16" x14ac:dyDescent="0.15">
      <c r="A34" s="157" t="str">
        <f>IF(連結実質赤字比率に係る赤字・黒字の構成分析!C$36="",NA(),連結実質赤字比率に係る赤字・黒字の構成分析!C$36)</f>
        <v>利尻富士町介護保険事業特別会計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0.02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0.44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0.46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0.94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0.64</v>
      </c>
    </row>
    <row r="35" spans="1:16" x14ac:dyDescent="0.15">
      <c r="A35" s="157" t="str">
        <f>IF(連結実質赤字比率に係る赤字・黒字の構成分析!C$35="",NA(),連結実質赤字比率に係る赤字・黒字の構成分析!C$35)</f>
        <v>利尻富士町簡易水道事業会計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#VALUE!</v>
      </c>
      <c r="I35" s="157" t="e">
        <f>IF(ROUND(VALUE(SUBSTITUTE(連結実質赤字比率に係る赤字・黒字の構成分析!I$35,"▲", "-")), 2) &gt;= 0, ABS(ROUND(VALUE(SUBSTITUTE(連結実質赤字比率に係る赤字・黒字の構成分析!I$35,"▲", "-")), 2)), NA())</f>
        <v>#VALUE!</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0.9</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1.03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2.5099999999999998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2.38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6.74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4.97</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706</v>
      </c>
      <c r="E42" s="158"/>
      <c r="F42" s="158"/>
      <c r="G42" s="158">
        <f>'実質公債費比率（分子）の構造'!L$52</f>
        <v>648</v>
      </c>
      <c r="H42" s="158"/>
      <c r="I42" s="158"/>
      <c r="J42" s="158">
        <f>'実質公債費比率（分子）の構造'!M$52</f>
        <v>630</v>
      </c>
      <c r="K42" s="158"/>
      <c r="L42" s="158"/>
      <c r="M42" s="158">
        <f>'実質公債費比率（分子）の構造'!N$52</f>
        <v>644</v>
      </c>
      <c r="N42" s="158"/>
      <c r="O42" s="158"/>
      <c r="P42" s="158">
        <f>'実質公債費比率（分子）の構造'!O$52</f>
        <v>632</v>
      </c>
    </row>
    <row r="43" spans="1:16" x14ac:dyDescent="0.15">
      <c r="A43" s="158" t="s">
        <v>16</v>
      </c>
      <c r="B43" s="158">
        <f>'実質公債費比率（分子）の構造'!K$51</f>
        <v>1</v>
      </c>
      <c r="C43" s="158"/>
      <c r="D43" s="158"/>
      <c r="E43" s="158">
        <f>'実質公債費比率（分子）の構造'!L$51</f>
        <v>0</v>
      </c>
      <c r="F43" s="158"/>
      <c r="G43" s="158"/>
      <c r="H43" s="158" t="str">
        <f>'実質公債費比率（分子）の構造'!M$51</f>
        <v>-</v>
      </c>
      <c r="I43" s="158"/>
      <c r="J43" s="158"/>
      <c r="K43" s="158">
        <f>'実質公債費比率（分子）の構造'!N$51</f>
        <v>0</v>
      </c>
      <c r="L43" s="158"/>
      <c r="M43" s="158"/>
      <c r="N43" s="158">
        <f>'実質公債費比率（分子）の構造'!O$51</f>
        <v>1</v>
      </c>
      <c r="O43" s="158"/>
      <c r="P43" s="158"/>
    </row>
    <row r="44" spans="1:16" x14ac:dyDescent="0.15">
      <c r="A44" s="158" t="s">
        <v>62</v>
      </c>
      <c r="B44" s="158">
        <f>'実質公債費比率（分子）の構造'!K$50</f>
        <v>12</v>
      </c>
      <c r="C44" s="158"/>
      <c r="D44" s="158"/>
      <c r="E44" s="158">
        <f>'実質公債費比率（分子）の構造'!L$50</f>
        <v>12</v>
      </c>
      <c r="F44" s="158"/>
      <c r="G44" s="158"/>
      <c r="H44" s="158">
        <f>'実質公債費比率（分子）の構造'!M$50</f>
        <v>10</v>
      </c>
      <c r="I44" s="158"/>
      <c r="J44" s="158"/>
      <c r="K44" s="158">
        <f>'実質公債費比率（分子）の構造'!N$50</f>
        <v>10</v>
      </c>
      <c r="L44" s="158"/>
      <c r="M44" s="158"/>
      <c r="N44" s="158">
        <f>'実質公債費比率（分子）の構造'!O$50</f>
        <v>0</v>
      </c>
      <c r="O44" s="158"/>
      <c r="P44" s="158"/>
    </row>
    <row r="45" spans="1:16" x14ac:dyDescent="0.15">
      <c r="A45" s="158" t="s">
        <v>63</v>
      </c>
      <c r="B45" s="158">
        <f>'実質公債費比率（分子）の構造'!K$49</f>
        <v>37</v>
      </c>
      <c r="C45" s="158"/>
      <c r="D45" s="158"/>
      <c r="E45" s="158">
        <f>'実質公債費比率（分子）の構造'!L$49</f>
        <v>38</v>
      </c>
      <c r="F45" s="158"/>
      <c r="G45" s="158"/>
      <c r="H45" s="158">
        <f>'実質公債費比率（分子）の構造'!M$49</f>
        <v>36</v>
      </c>
      <c r="I45" s="158"/>
      <c r="J45" s="158"/>
      <c r="K45" s="158">
        <f>'実質公債費比率（分子）の構造'!N$49</f>
        <v>36</v>
      </c>
      <c r="L45" s="158"/>
      <c r="M45" s="158"/>
      <c r="N45" s="158">
        <f>'実質公債費比率（分子）の構造'!O$49</f>
        <v>36</v>
      </c>
      <c r="O45" s="158"/>
      <c r="P45" s="158"/>
    </row>
    <row r="46" spans="1:16" x14ac:dyDescent="0.15">
      <c r="A46" s="158" t="s">
        <v>64</v>
      </c>
      <c r="B46" s="158">
        <f>'実質公債費比率（分子）の構造'!K$48</f>
        <v>125</v>
      </c>
      <c r="C46" s="158"/>
      <c r="D46" s="158"/>
      <c r="E46" s="158">
        <f>'実質公債費比率（分子）の構造'!L$48</f>
        <v>123</v>
      </c>
      <c r="F46" s="158"/>
      <c r="G46" s="158"/>
      <c r="H46" s="158">
        <f>'実質公債費比率（分子）の構造'!M$48</f>
        <v>137</v>
      </c>
      <c r="I46" s="158"/>
      <c r="J46" s="158"/>
      <c r="K46" s="158">
        <f>'実質公債費比率（分子）の構造'!N$48</f>
        <v>188</v>
      </c>
      <c r="L46" s="158"/>
      <c r="M46" s="158"/>
      <c r="N46" s="158">
        <f>'実質公債費比率（分子）の構造'!O$48</f>
        <v>223</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809</v>
      </c>
      <c r="C49" s="158"/>
      <c r="D49" s="158"/>
      <c r="E49" s="158">
        <f>'実質公債費比率（分子）の構造'!L$45</f>
        <v>784</v>
      </c>
      <c r="F49" s="158"/>
      <c r="G49" s="158"/>
      <c r="H49" s="158">
        <f>'実質公債費比率（分子）の構造'!M$45</f>
        <v>718</v>
      </c>
      <c r="I49" s="158"/>
      <c r="J49" s="158"/>
      <c r="K49" s="158">
        <f>'実質公債費比率（分子）の構造'!N$45</f>
        <v>646</v>
      </c>
      <c r="L49" s="158"/>
      <c r="M49" s="158"/>
      <c r="N49" s="158">
        <f>'実質公債費比率（分子）の構造'!O$45</f>
        <v>610</v>
      </c>
      <c r="O49" s="158"/>
      <c r="P49" s="158"/>
    </row>
    <row r="50" spans="1:16" x14ac:dyDescent="0.15">
      <c r="A50" s="158" t="s">
        <v>67</v>
      </c>
      <c r="B50" s="158" t="e">
        <f>NA()</f>
        <v>#N/A</v>
      </c>
      <c r="C50" s="158">
        <f>IF(ISNUMBER('実質公債費比率（分子）の構造'!K$53),'実質公債費比率（分子）の構造'!K$53,NA())</f>
        <v>278</v>
      </c>
      <c r="D50" s="158" t="e">
        <f>NA()</f>
        <v>#N/A</v>
      </c>
      <c r="E50" s="158" t="e">
        <f>NA()</f>
        <v>#N/A</v>
      </c>
      <c r="F50" s="158">
        <f>IF(ISNUMBER('実質公債費比率（分子）の構造'!L$53),'実質公債費比率（分子）の構造'!L$53,NA())</f>
        <v>309</v>
      </c>
      <c r="G50" s="158" t="e">
        <f>NA()</f>
        <v>#N/A</v>
      </c>
      <c r="H50" s="158" t="e">
        <f>NA()</f>
        <v>#N/A</v>
      </c>
      <c r="I50" s="158">
        <f>IF(ISNUMBER('実質公債費比率（分子）の構造'!M$53),'実質公債費比率（分子）の構造'!M$53,NA())</f>
        <v>271</v>
      </c>
      <c r="J50" s="158" t="e">
        <f>NA()</f>
        <v>#N/A</v>
      </c>
      <c r="K50" s="158" t="e">
        <f>NA()</f>
        <v>#N/A</v>
      </c>
      <c r="L50" s="158">
        <f>IF(ISNUMBER('実質公債費比率（分子）の構造'!N$53),'実質公債費比率（分子）の構造'!N$53,NA())</f>
        <v>236</v>
      </c>
      <c r="M50" s="158" t="e">
        <f>NA()</f>
        <v>#N/A</v>
      </c>
      <c r="N50" s="158" t="e">
        <f>NA()</f>
        <v>#N/A</v>
      </c>
      <c r="O50" s="158">
        <f>IF(ISNUMBER('実質公債費比率（分子）の構造'!O$53),'実質公債費比率（分子）の構造'!O$53,NA())</f>
        <v>238</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5616</v>
      </c>
      <c r="E56" s="157"/>
      <c r="F56" s="157"/>
      <c r="G56" s="157">
        <f>'将来負担比率（分子）の構造'!J$52</f>
        <v>5255</v>
      </c>
      <c r="H56" s="157"/>
      <c r="I56" s="157"/>
      <c r="J56" s="157">
        <f>'将来負担比率（分子）の構造'!K$52</f>
        <v>4912</v>
      </c>
      <c r="K56" s="157"/>
      <c r="L56" s="157"/>
      <c r="M56" s="157">
        <f>'将来負担比率（分子）の構造'!L$52</f>
        <v>5292</v>
      </c>
      <c r="N56" s="157"/>
      <c r="O56" s="157"/>
      <c r="P56" s="157">
        <f>'将来負担比率（分子）の構造'!M$52</f>
        <v>5006</v>
      </c>
    </row>
    <row r="57" spans="1:16" x14ac:dyDescent="0.15">
      <c r="A57" s="157" t="s">
        <v>42</v>
      </c>
      <c r="B57" s="157"/>
      <c r="C57" s="157"/>
      <c r="D57" s="157">
        <f>'将来負担比率（分子）の構造'!I$51</f>
        <v>472</v>
      </c>
      <c r="E57" s="157"/>
      <c r="F57" s="157"/>
      <c r="G57" s="157">
        <f>'将来負担比率（分子）の構造'!J$51</f>
        <v>430</v>
      </c>
      <c r="H57" s="157"/>
      <c r="I57" s="157"/>
      <c r="J57" s="157">
        <f>'将来負担比率（分子）の構造'!K$51</f>
        <v>428</v>
      </c>
      <c r="K57" s="157"/>
      <c r="L57" s="157"/>
      <c r="M57" s="157">
        <f>'将来負担比率（分子）の構造'!L$51</f>
        <v>453</v>
      </c>
      <c r="N57" s="157"/>
      <c r="O57" s="157"/>
      <c r="P57" s="157">
        <f>'将来負担比率（分子）の構造'!M$51</f>
        <v>507</v>
      </c>
    </row>
    <row r="58" spans="1:16" x14ac:dyDescent="0.15">
      <c r="A58" s="157" t="s">
        <v>41</v>
      </c>
      <c r="B58" s="157"/>
      <c r="C58" s="157"/>
      <c r="D58" s="157">
        <f>'将来負担比率（分子）の構造'!I$50</f>
        <v>2622</v>
      </c>
      <c r="E58" s="157"/>
      <c r="F58" s="157"/>
      <c r="G58" s="157">
        <f>'将来負担比率（分子）の構造'!J$50</f>
        <v>2966</v>
      </c>
      <c r="H58" s="157"/>
      <c r="I58" s="157"/>
      <c r="J58" s="157">
        <f>'将来負担比率（分子）の構造'!K$50</f>
        <v>3317</v>
      </c>
      <c r="K58" s="157"/>
      <c r="L58" s="157"/>
      <c r="M58" s="157">
        <f>'将来負担比率（分子）の構造'!L$50</f>
        <v>3468</v>
      </c>
      <c r="N58" s="157"/>
      <c r="O58" s="157"/>
      <c r="P58" s="157">
        <f>'将来負担比率（分子）の構造'!M$50</f>
        <v>3705</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f>'将来負担比率（分子）の構造'!M$49</f>
        <v>4</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456</v>
      </c>
      <c r="C62" s="157"/>
      <c r="D62" s="157"/>
      <c r="E62" s="157">
        <f>'将来負担比率（分子）の構造'!J$45</f>
        <v>450</v>
      </c>
      <c r="F62" s="157"/>
      <c r="G62" s="157"/>
      <c r="H62" s="157">
        <f>'将来負担比率（分子）の構造'!K$45</f>
        <v>430</v>
      </c>
      <c r="I62" s="157"/>
      <c r="J62" s="157"/>
      <c r="K62" s="157">
        <f>'将来負担比率（分子）の構造'!L$45</f>
        <v>450</v>
      </c>
      <c r="L62" s="157"/>
      <c r="M62" s="157"/>
      <c r="N62" s="157">
        <f>'将来負担比率（分子）の構造'!M$45</f>
        <v>491</v>
      </c>
      <c r="O62" s="157"/>
      <c r="P62" s="157"/>
    </row>
    <row r="63" spans="1:16" x14ac:dyDescent="0.15">
      <c r="A63" s="157" t="s">
        <v>34</v>
      </c>
      <c r="B63" s="157">
        <f>'将来負担比率（分子）の構造'!I$44</f>
        <v>336</v>
      </c>
      <c r="C63" s="157"/>
      <c r="D63" s="157"/>
      <c r="E63" s="157">
        <f>'将来負担比率（分子）の構造'!J$44</f>
        <v>310</v>
      </c>
      <c r="F63" s="157"/>
      <c r="G63" s="157"/>
      <c r="H63" s="157">
        <f>'将来負担比率（分子）の構造'!K$44</f>
        <v>285</v>
      </c>
      <c r="I63" s="157"/>
      <c r="J63" s="157"/>
      <c r="K63" s="157">
        <f>'将来負担比率（分子）の構造'!L$44</f>
        <v>246</v>
      </c>
      <c r="L63" s="157"/>
      <c r="M63" s="157"/>
      <c r="N63" s="157">
        <f>'将来負担比率（分子）の構造'!M$44</f>
        <v>224</v>
      </c>
      <c r="O63" s="157"/>
      <c r="P63" s="157"/>
    </row>
    <row r="64" spans="1:16" x14ac:dyDescent="0.15">
      <c r="A64" s="157" t="s">
        <v>33</v>
      </c>
      <c r="B64" s="157">
        <f>'将来負担比率（分子）の構造'!I$43</f>
        <v>1789</v>
      </c>
      <c r="C64" s="157"/>
      <c r="D64" s="157"/>
      <c r="E64" s="157">
        <f>'将来負担比率（分子）の構造'!J$43</f>
        <v>1751</v>
      </c>
      <c r="F64" s="157"/>
      <c r="G64" s="157"/>
      <c r="H64" s="157">
        <f>'将来負担比率（分子）の構造'!K$43</f>
        <v>1739</v>
      </c>
      <c r="I64" s="157"/>
      <c r="J64" s="157"/>
      <c r="K64" s="157">
        <f>'将来負担比率（分子）の構造'!L$43</f>
        <v>1718</v>
      </c>
      <c r="L64" s="157"/>
      <c r="M64" s="157"/>
      <c r="N64" s="157">
        <f>'将来負担比率（分子）の構造'!M$43</f>
        <v>1908</v>
      </c>
      <c r="O64" s="157"/>
      <c r="P64" s="157"/>
    </row>
    <row r="65" spans="1:16" x14ac:dyDescent="0.15">
      <c r="A65" s="157" t="s">
        <v>32</v>
      </c>
      <c r="B65" s="157">
        <f>'将来負担比率（分子）の構造'!I$42</f>
        <v>32</v>
      </c>
      <c r="C65" s="157"/>
      <c r="D65" s="157"/>
      <c r="E65" s="157">
        <f>'将来負担比率（分子）の構造'!J$42</f>
        <v>21</v>
      </c>
      <c r="F65" s="157"/>
      <c r="G65" s="157"/>
      <c r="H65" s="157">
        <f>'将来負担比率（分子）の構造'!K$42</f>
        <v>10</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6324</v>
      </c>
      <c r="C66" s="157"/>
      <c r="D66" s="157"/>
      <c r="E66" s="157">
        <f>'将来負担比率（分子）の構造'!J$41</f>
        <v>5956</v>
      </c>
      <c r="F66" s="157"/>
      <c r="G66" s="157"/>
      <c r="H66" s="157">
        <f>'将来負担比率（分子）の構造'!K$41</f>
        <v>5656</v>
      </c>
      <c r="I66" s="157"/>
      <c r="J66" s="157"/>
      <c r="K66" s="157">
        <f>'将来負担比率（分子）の構造'!L$41</f>
        <v>5817</v>
      </c>
      <c r="L66" s="157"/>
      <c r="M66" s="157"/>
      <c r="N66" s="157">
        <f>'将来負担比率（分子）の構造'!M$41</f>
        <v>5747</v>
      </c>
      <c r="O66" s="157"/>
      <c r="P66" s="157"/>
    </row>
    <row r="67" spans="1:16" x14ac:dyDescent="0.15">
      <c r="A67" s="157" t="s">
        <v>71</v>
      </c>
      <c r="B67" s="157" t="e">
        <f>NA()</f>
        <v>#N/A</v>
      </c>
      <c r="C67" s="157">
        <f>IF(ISNUMBER('将来負担比率（分子）の構造'!I$53), IF('将来負担比率（分子）の構造'!I$53 &lt; 0, 0, '将来負担比率（分子）の構造'!I$53), NA())</f>
        <v>226</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1105</v>
      </c>
      <c r="C72" s="161">
        <f>基金残高に係る経年分析!G55</f>
        <v>1180</v>
      </c>
      <c r="D72" s="161">
        <f>基金残高に係る経年分析!H55</f>
        <v>1260</v>
      </c>
    </row>
    <row r="73" spans="1:16" x14ac:dyDescent="0.15">
      <c r="A73" s="160" t="s">
        <v>74</v>
      </c>
      <c r="B73" s="161">
        <f>基金残高に係る経年分析!F56</f>
        <v>834</v>
      </c>
      <c r="C73" s="161">
        <f>基金残高に係る経年分析!G56</f>
        <v>842</v>
      </c>
      <c r="D73" s="161">
        <f>基金残高に係る経年分析!H56</f>
        <v>852</v>
      </c>
    </row>
    <row r="74" spans="1:16" x14ac:dyDescent="0.15">
      <c r="A74" s="160" t="s">
        <v>75</v>
      </c>
      <c r="B74" s="161">
        <f>基金残高に係る経年分析!F57</f>
        <v>1336</v>
      </c>
      <c r="C74" s="161">
        <f>基金残高に係る経年分析!G57</f>
        <v>1396</v>
      </c>
      <c r="D74" s="161">
        <f>基金残高に係る経年分析!H57</f>
        <v>1536</v>
      </c>
    </row>
  </sheetData>
  <sheetProtection algorithmName="SHA-512" hashValue="1qbs31vUOwWvHJFUZsEgqkezWkI5HgaH3AS7inJ1+y5jacw3a29TezACJD3/1A4E4NgFeYdh3CHA8EuGvKVOZw==" saltValue="3bWt3abV2VJDX2JZTlPt+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261454</v>
      </c>
      <c r="S5" s="664"/>
      <c r="T5" s="664"/>
      <c r="U5" s="664"/>
      <c r="V5" s="664"/>
      <c r="W5" s="664"/>
      <c r="X5" s="664"/>
      <c r="Y5" s="689"/>
      <c r="Z5" s="702">
        <v>4.0999999999999996</v>
      </c>
      <c r="AA5" s="702"/>
      <c r="AB5" s="702"/>
      <c r="AC5" s="702"/>
      <c r="AD5" s="703">
        <v>261454</v>
      </c>
      <c r="AE5" s="703"/>
      <c r="AF5" s="703"/>
      <c r="AG5" s="703"/>
      <c r="AH5" s="703"/>
      <c r="AI5" s="703"/>
      <c r="AJ5" s="703"/>
      <c r="AK5" s="703"/>
      <c r="AL5" s="690">
        <v>10.1</v>
      </c>
      <c r="AM5" s="672"/>
      <c r="AN5" s="672"/>
      <c r="AO5" s="691"/>
      <c r="AP5" s="666" t="s">
        <v>216</v>
      </c>
      <c r="AQ5" s="667"/>
      <c r="AR5" s="667"/>
      <c r="AS5" s="667"/>
      <c r="AT5" s="667"/>
      <c r="AU5" s="667"/>
      <c r="AV5" s="667"/>
      <c r="AW5" s="667"/>
      <c r="AX5" s="667"/>
      <c r="AY5" s="667"/>
      <c r="AZ5" s="667"/>
      <c r="BA5" s="667"/>
      <c r="BB5" s="667"/>
      <c r="BC5" s="667"/>
      <c r="BD5" s="667"/>
      <c r="BE5" s="667"/>
      <c r="BF5" s="668"/>
      <c r="BG5" s="608">
        <v>249426</v>
      </c>
      <c r="BH5" s="609"/>
      <c r="BI5" s="609"/>
      <c r="BJ5" s="609"/>
      <c r="BK5" s="609"/>
      <c r="BL5" s="609"/>
      <c r="BM5" s="609"/>
      <c r="BN5" s="610"/>
      <c r="BO5" s="646">
        <v>95.4</v>
      </c>
      <c r="BP5" s="646"/>
      <c r="BQ5" s="646"/>
      <c r="BR5" s="646"/>
      <c r="BS5" s="647">
        <v>2083</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26663</v>
      </c>
      <c r="S6" s="609"/>
      <c r="T6" s="609"/>
      <c r="U6" s="609"/>
      <c r="V6" s="609"/>
      <c r="W6" s="609"/>
      <c r="X6" s="609"/>
      <c r="Y6" s="610"/>
      <c r="Z6" s="646">
        <v>0.4</v>
      </c>
      <c r="AA6" s="646"/>
      <c r="AB6" s="646"/>
      <c r="AC6" s="646"/>
      <c r="AD6" s="647">
        <v>26663</v>
      </c>
      <c r="AE6" s="647"/>
      <c r="AF6" s="647"/>
      <c r="AG6" s="647"/>
      <c r="AH6" s="647"/>
      <c r="AI6" s="647"/>
      <c r="AJ6" s="647"/>
      <c r="AK6" s="647"/>
      <c r="AL6" s="611">
        <v>1</v>
      </c>
      <c r="AM6" s="612"/>
      <c r="AN6" s="612"/>
      <c r="AO6" s="648"/>
      <c r="AP6" s="605" t="s">
        <v>221</v>
      </c>
      <c r="AQ6" s="606"/>
      <c r="AR6" s="606"/>
      <c r="AS6" s="606"/>
      <c r="AT6" s="606"/>
      <c r="AU6" s="606"/>
      <c r="AV6" s="606"/>
      <c r="AW6" s="606"/>
      <c r="AX6" s="606"/>
      <c r="AY6" s="606"/>
      <c r="AZ6" s="606"/>
      <c r="BA6" s="606"/>
      <c r="BB6" s="606"/>
      <c r="BC6" s="606"/>
      <c r="BD6" s="606"/>
      <c r="BE6" s="606"/>
      <c r="BF6" s="607"/>
      <c r="BG6" s="608">
        <v>249426</v>
      </c>
      <c r="BH6" s="609"/>
      <c r="BI6" s="609"/>
      <c r="BJ6" s="609"/>
      <c r="BK6" s="609"/>
      <c r="BL6" s="609"/>
      <c r="BM6" s="609"/>
      <c r="BN6" s="610"/>
      <c r="BO6" s="646">
        <v>95.4</v>
      </c>
      <c r="BP6" s="646"/>
      <c r="BQ6" s="646"/>
      <c r="BR6" s="646"/>
      <c r="BS6" s="647">
        <v>2083</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44569</v>
      </c>
      <c r="CS6" s="609"/>
      <c r="CT6" s="609"/>
      <c r="CU6" s="609"/>
      <c r="CV6" s="609"/>
      <c r="CW6" s="609"/>
      <c r="CX6" s="609"/>
      <c r="CY6" s="610"/>
      <c r="CZ6" s="690">
        <v>0.7</v>
      </c>
      <c r="DA6" s="672"/>
      <c r="DB6" s="672"/>
      <c r="DC6" s="692"/>
      <c r="DD6" s="614" t="s">
        <v>122</v>
      </c>
      <c r="DE6" s="609"/>
      <c r="DF6" s="609"/>
      <c r="DG6" s="609"/>
      <c r="DH6" s="609"/>
      <c r="DI6" s="609"/>
      <c r="DJ6" s="609"/>
      <c r="DK6" s="609"/>
      <c r="DL6" s="609"/>
      <c r="DM6" s="609"/>
      <c r="DN6" s="609"/>
      <c r="DO6" s="609"/>
      <c r="DP6" s="610"/>
      <c r="DQ6" s="614">
        <v>44569</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120</v>
      </c>
      <c r="S7" s="609"/>
      <c r="T7" s="609"/>
      <c r="U7" s="609"/>
      <c r="V7" s="609"/>
      <c r="W7" s="609"/>
      <c r="X7" s="609"/>
      <c r="Y7" s="610"/>
      <c r="Z7" s="646">
        <v>0</v>
      </c>
      <c r="AA7" s="646"/>
      <c r="AB7" s="646"/>
      <c r="AC7" s="646"/>
      <c r="AD7" s="647">
        <v>120</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113132</v>
      </c>
      <c r="BH7" s="609"/>
      <c r="BI7" s="609"/>
      <c r="BJ7" s="609"/>
      <c r="BK7" s="609"/>
      <c r="BL7" s="609"/>
      <c r="BM7" s="609"/>
      <c r="BN7" s="610"/>
      <c r="BO7" s="646">
        <v>43.3</v>
      </c>
      <c r="BP7" s="646"/>
      <c r="BQ7" s="646"/>
      <c r="BR7" s="646"/>
      <c r="BS7" s="647">
        <v>2083</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2164684</v>
      </c>
      <c r="CS7" s="609"/>
      <c r="CT7" s="609"/>
      <c r="CU7" s="609"/>
      <c r="CV7" s="609"/>
      <c r="CW7" s="609"/>
      <c r="CX7" s="609"/>
      <c r="CY7" s="610"/>
      <c r="CZ7" s="646">
        <v>35</v>
      </c>
      <c r="DA7" s="646"/>
      <c r="DB7" s="646"/>
      <c r="DC7" s="646"/>
      <c r="DD7" s="614">
        <v>144852</v>
      </c>
      <c r="DE7" s="609"/>
      <c r="DF7" s="609"/>
      <c r="DG7" s="609"/>
      <c r="DH7" s="609"/>
      <c r="DI7" s="609"/>
      <c r="DJ7" s="609"/>
      <c r="DK7" s="609"/>
      <c r="DL7" s="609"/>
      <c r="DM7" s="609"/>
      <c r="DN7" s="609"/>
      <c r="DO7" s="609"/>
      <c r="DP7" s="610"/>
      <c r="DQ7" s="614">
        <v>698438</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1159</v>
      </c>
      <c r="S8" s="609"/>
      <c r="T8" s="609"/>
      <c r="U8" s="609"/>
      <c r="V8" s="609"/>
      <c r="W8" s="609"/>
      <c r="X8" s="609"/>
      <c r="Y8" s="610"/>
      <c r="Z8" s="646">
        <v>0</v>
      </c>
      <c r="AA8" s="646"/>
      <c r="AB8" s="646"/>
      <c r="AC8" s="646"/>
      <c r="AD8" s="647">
        <v>1159</v>
      </c>
      <c r="AE8" s="647"/>
      <c r="AF8" s="647"/>
      <c r="AG8" s="647"/>
      <c r="AH8" s="647"/>
      <c r="AI8" s="647"/>
      <c r="AJ8" s="647"/>
      <c r="AK8" s="647"/>
      <c r="AL8" s="611">
        <v>0</v>
      </c>
      <c r="AM8" s="612"/>
      <c r="AN8" s="612"/>
      <c r="AO8" s="648"/>
      <c r="AP8" s="605" t="s">
        <v>227</v>
      </c>
      <c r="AQ8" s="606"/>
      <c r="AR8" s="606"/>
      <c r="AS8" s="606"/>
      <c r="AT8" s="606"/>
      <c r="AU8" s="606"/>
      <c r="AV8" s="606"/>
      <c r="AW8" s="606"/>
      <c r="AX8" s="606"/>
      <c r="AY8" s="606"/>
      <c r="AZ8" s="606"/>
      <c r="BA8" s="606"/>
      <c r="BB8" s="606"/>
      <c r="BC8" s="606"/>
      <c r="BD8" s="606"/>
      <c r="BE8" s="606"/>
      <c r="BF8" s="607"/>
      <c r="BG8" s="608">
        <v>3387</v>
      </c>
      <c r="BH8" s="609"/>
      <c r="BI8" s="609"/>
      <c r="BJ8" s="609"/>
      <c r="BK8" s="609"/>
      <c r="BL8" s="609"/>
      <c r="BM8" s="609"/>
      <c r="BN8" s="610"/>
      <c r="BO8" s="646">
        <v>1.3</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761796</v>
      </c>
      <c r="CS8" s="609"/>
      <c r="CT8" s="609"/>
      <c r="CU8" s="609"/>
      <c r="CV8" s="609"/>
      <c r="CW8" s="609"/>
      <c r="CX8" s="609"/>
      <c r="CY8" s="610"/>
      <c r="CZ8" s="646">
        <v>12.3</v>
      </c>
      <c r="DA8" s="646"/>
      <c r="DB8" s="646"/>
      <c r="DC8" s="646"/>
      <c r="DD8" s="614">
        <v>1991</v>
      </c>
      <c r="DE8" s="609"/>
      <c r="DF8" s="609"/>
      <c r="DG8" s="609"/>
      <c r="DH8" s="609"/>
      <c r="DI8" s="609"/>
      <c r="DJ8" s="609"/>
      <c r="DK8" s="609"/>
      <c r="DL8" s="609"/>
      <c r="DM8" s="609"/>
      <c r="DN8" s="609"/>
      <c r="DO8" s="609"/>
      <c r="DP8" s="610"/>
      <c r="DQ8" s="614">
        <v>641796</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1785</v>
      </c>
      <c r="S9" s="609"/>
      <c r="T9" s="609"/>
      <c r="U9" s="609"/>
      <c r="V9" s="609"/>
      <c r="W9" s="609"/>
      <c r="X9" s="609"/>
      <c r="Y9" s="610"/>
      <c r="Z9" s="646">
        <v>0</v>
      </c>
      <c r="AA9" s="646"/>
      <c r="AB9" s="646"/>
      <c r="AC9" s="646"/>
      <c r="AD9" s="647">
        <v>1785</v>
      </c>
      <c r="AE9" s="647"/>
      <c r="AF9" s="647"/>
      <c r="AG9" s="647"/>
      <c r="AH9" s="647"/>
      <c r="AI9" s="647"/>
      <c r="AJ9" s="647"/>
      <c r="AK9" s="647"/>
      <c r="AL9" s="611">
        <v>0.1</v>
      </c>
      <c r="AM9" s="612"/>
      <c r="AN9" s="612"/>
      <c r="AO9" s="648"/>
      <c r="AP9" s="605" t="s">
        <v>230</v>
      </c>
      <c r="AQ9" s="606"/>
      <c r="AR9" s="606"/>
      <c r="AS9" s="606"/>
      <c r="AT9" s="606"/>
      <c r="AU9" s="606"/>
      <c r="AV9" s="606"/>
      <c r="AW9" s="606"/>
      <c r="AX9" s="606"/>
      <c r="AY9" s="606"/>
      <c r="AZ9" s="606"/>
      <c r="BA9" s="606"/>
      <c r="BB9" s="606"/>
      <c r="BC9" s="606"/>
      <c r="BD9" s="606"/>
      <c r="BE9" s="606"/>
      <c r="BF9" s="607"/>
      <c r="BG9" s="608">
        <v>98655</v>
      </c>
      <c r="BH9" s="609"/>
      <c r="BI9" s="609"/>
      <c r="BJ9" s="609"/>
      <c r="BK9" s="609"/>
      <c r="BL9" s="609"/>
      <c r="BM9" s="609"/>
      <c r="BN9" s="610"/>
      <c r="BO9" s="646">
        <v>37.700000000000003</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386078</v>
      </c>
      <c r="CS9" s="609"/>
      <c r="CT9" s="609"/>
      <c r="CU9" s="609"/>
      <c r="CV9" s="609"/>
      <c r="CW9" s="609"/>
      <c r="CX9" s="609"/>
      <c r="CY9" s="610"/>
      <c r="CZ9" s="646">
        <v>6.2</v>
      </c>
      <c r="DA9" s="646"/>
      <c r="DB9" s="646"/>
      <c r="DC9" s="646"/>
      <c r="DD9" s="614">
        <v>29993</v>
      </c>
      <c r="DE9" s="609"/>
      <c r="DF9" s="609"/>
      <c r="DG9" s="609"/>
      <c r="DH9" s="609"/>
      <c r="DI9" s="609"/>
      <c r="DJ9" s="609"/>
      <c r="DK9" s="609"/>
      <c r="DL9" s="609"/>
      <c r="DM9" s="609"/>
      <c r="DN9" s="609"/>
      <c r="DO9" s="609"/>
      <c r="DP9" s="610"/>
      <c r="DQ9" s="614">
        <v>152168</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8896</v>
      </c>
      <c r="BH10" s="609"/>
      <c r="BI10" s="609"/>
      <c r="BJ10" s="609"/>
      <c r="BK10" s="609"/>
      <c r="BL10" s="609"/>
      <c r="BM10" s="609"/>
      <c r="BN10" s="610"/>
      <c r="BO10" s="646">
        <v>3.4</v>
      </c>
      <c r="BP10" s="646"/>
      <c r="BQ10" s="646"/>
      <c r="BR10" s="646"/>
      <c r="BS10" s="647">
        <v>1456</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57</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57</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66663</v>
      </c>
      <c r="S11" s="609"/>
      <c r="T11" s="609"/>
      <c r="U11" s="609"/>
      <c r="V11" s="609"/>
      <c r="W11" s="609"/>
      <c r="X11" s="609"/>
      <c r="Y11" s="610"/>
      <c r="Z11" s="611">
        <v>1.1000000000000001</v>
      </c>
      <c r="AA11" s="612"/>
      <c r="AB11" s="612"/>
      <c r="AC11" s="613"/>
      <c r="AD11" s="614">
        <v>66663</v>
      </c>
      <c r="AE11" s="609"/>
      <c r="AF11" s="609"/>
      <c r="AG11" s="609"/>
      <c r="AH11" s="609"/>
      <c r="AI11" s="609"/>
      <c r="AJ11" s="609"/>
      <c r="AK11" s="610"/>
      <c r="AL11" s="611">
        <v>2.6</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2194</v>
      </c>
      <c r="BH11" s="609"/>
      <c r="BI11" s="609"/>
      <c r="BJ11" s="609"/>
      <c r="BK11" s="609"/>
      <c r="BL11" s="609"/>
      <c r="BM11" s="609"/>
      <c r="BN11" s="610"/>
      <c r="BO11" s="646">
        <v>0.8</v>
      </c>
      <c r="BP11" s="646"/>
      <c r="BQ11" s="646"/>
      <c r="BR11" s="646"/>
      <c r="BS11" s="647">
        <v>627</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167150</v>
      </c>
      <c r="CS11" s="609"/>
      <c r="CT11" s="609"/>
      <c r="CU11" s="609"/>
      <c r="CV11" s="609"/>
      <c r="CW11" s="609"/>
      <c r="CX11" s="609"/>
      <c r="CY11" s="610"/>
      <c r="CZ11" s="646">
        <v>2.7</v>
      </c>
      <c r="DA11" s="646"/>
      <c r="DB11" s="646"/>
      <c r="DC11" s="646"/>
      <c r="DD11" s="614">
        <v>95423</v>
      </c>
      <c r="DE11" s="609"/>
      <c r="DF11" s="609"/>
      <c r="DG11" s="609"/>
      <c r="DH11" s="609"/>
      <c r="DI11" s="609"/>
      <c r="DJ11" s="609"/>
      <c r="DK11" s="609"/>
      <c r="DL11" s="609"/>
      <c r="DM11" s="609"/>
      <c r="DN11" s="609"/>
      <c r="DO11" s="609"/>
      <c r="DP11" s="610"/>
      <c r="DQ11" s="614">
        <v>52900</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100393</v>
      </c>
      <c r="BH12" s="609"/>
      <c r="BI12" s="609"/>
      <c r="BJ12" s="609"/>
      <c r="BK12" s="609"/>
      <c r="BL12" s="609"/>
      <c r="BM12" s="609"/>
      <c r="BN12" s="610"/>
      <c r="BO12" s="646">
        <v>38.4</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252361</v>
      </c>
      <c r="CS12" s="609"/>
      <c r="CT12" s="609"/>
      <c r="CU12" s="609"/>
      <c r="CV12" s="609"/>
      <c r="CW12" s="609"/>
      <c r="CX12" s="609"/>
      <c r="CY12" s="610"/>
      <c r="CZ12" s="646">
        <v>4.0999999999999996</v>
      </c>
      <c r="DA12" s="646"/>
      <c r="DB12" s="646"/>
      <c r="DC12" s="646"/>
      <c r="DD12" s="614">
        <v>3157</v>
      </c>
      <c r="DE12" s="609"/>
      <c r="DF12" s="609"/>
      <c r="DG12" s="609"/>
      <c r="DH12" s="609"/>
      <c r="DI12" s="609"/>
      <c r="DJ12" s="609"/>
      <c r="DK12" s="609"/>
      <c r="DL12" s="609"/>
      <c r="DM12" s="609"/>
      <c r="DN12" s="609"/>
      <c r="DO12" s="609"/>
      <c r="DP12" s="610"/>
      <c r="DQ12" s="614">
        <v>119312</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95842</v>
      </c>
      <c r="BH13" s="609"/>
      <c r="BI13" s="609"/>
      <c r="BJ13" s="609"/>
      <c r="BK13" s="609"/>
      <c r="BL13" s="609"/>
      <c r="BM13" s="609"/>
      <c r="BN13" s="610"/>
      <c r="BO13" s="646">
        <v>36.700000000000003</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1294557</v>
      </c>
      <c r="CS13" s="609"/>
      <c r="CT13" s="609"/>
      <c r="CU13" s="609"/>
      <c r="CV13" s="609"/>
      <c r="CW13" s="609"/>
      <c r="CX13" s="609"/>
      <c r="CY13" s="610"/>
      <c r="CZ13" s="646">
        <v>20.9</v>
      </c>
      <c r="DA13" s="646"/>
      <c r="DB13" s="646"/>
      <c r="DC13" s="646"/>
      <c r="DD13" s="614">
        <v>546175</v>
      </c>
      <c r="DE13" s="609"/>
      <c r="DF13" s="609"/>
      <c r="DG13" s="609"/>
      <c r="DH13" s="609"/>
      <c r="DI13" s="609"/>
      <c r="DJ13" s="609"/>
      <c r="DK13" s="609"/>
      <c r="DL13" s="609"/>
      <c r="DM13" s="609"/>
      <c r="DN13" s="609"/>
      <c r="DO13" s="609"/>
      <c r="DP13" s="610"/>
      <c r="DQ13" s="614">
        <v>370090</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9044</v>
      </c>
      <c r="BH14" s="609"/>
      <c r="BI14" s="609"/>
      <c r="BJ14" s="609"/>
      <c r="BK14" s="609"/>
      <c r="BL14" s="609"/>
      <c r="BM14" s="609"/>
      <c r="BN14" s="610"/>
      <c r="BO14" s="646">
        <v>3.5</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172564</v>
      </c>
      <c r="CS14" s="609"/>
      <c r="CT14" s="609"/>
      <c r="CU14" s="609"/>
      <c r="CV14" s="609"/>
      <c r="CW14" s="609"/>
      <c r="CX14" s="609"/>
      <c r="CY14" s="610"/>
      <c r="CZ14" s="646">
        <v>2.8</v>
      </c>
      <c r="DA14" s="646"/>
      <c r="DB14" s="646"/>
      <c r="DC14" s="646"/>
      <c r="DD14" s="614">
        <v>28217</v>
      </c>
      <c r="DE14" s="609"/>
      <c r="DF14" s="609"/>
      <c r="DG14" s="609"/>
      <c r="DH14" s="609"/>
      <c r="DI14" s="609"/>
      <c r="DJ14" s="609"/>
      <c r="DK14" s="609"/>
      <c r="DL14" s="609"/>
      <c r="DM14" s="609"/>
      <c r="DN14" s="609"/>
      <c r="DO14" s="609"/>
      <c r="DP14" s="610"/>
      <c r="DQ14" s="614">
        <v>149964</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2613</v>
      </c>
      <c r="S15" s="609"/>
      <c r="T15" s="609"/>
      <c r="U15" s="609"/>
      <c r="V15" s="609"/>
      <c r="W15" s="609"/>
      <c r="X15" s="609"/>
      <c r="Y15" s="610"/>
      <c r="Z15" s="646">
        <v>0</v>
      </c>
      <c r="AA15" s="646"/>
      <c r="AB15" s="646"/>
      <c r="AC15" s="646"/>
      <c r="AD15" s="647">
        <v>2613</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26857</v>
      </c>
      <c r="BH15" s="609"/>
      <c r="BI15" s="609"/>
      <c r="BJ15" s="609"/>
      <c r="BK15" s="609"/>
      <c r="BL15" s="609"/>
      <c r="BM15" s="609"/>
      <c r="BN15" s="610"/>
      <c r="BO15" s="646">
        <v>10.3</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330469</v>
      </c>
      <c r="CS15" s="609"/>
      <c r="CT15" s="609"/>
      <c r="CU15" s="609"/>
      <c r="CV15" s="609"/>
      <c r="CW15" s="609"/>
      <c r="CX15" s="609"/>
      <c r="CY15" s="610"/>
      <c r="CZ15" s="646">
        <v>5.3</v>
      </c>
      <c r="DA15" s="646"/>
      <c r="DB15" s="646"/>
      <c r="DC15" s="646"/>
      <c r="DD15" s="614">
        <v>76010</v>
      </c>
      <c r="DE15" s="609"/>
      <c r="DF15" s="609"/>
      <c r="DG15" s="609"/>
      <c r="DH15" s="609"/>
      <c r="DI15" s="609"/>
      <c r="DJ15" s="609"/>
      <c r="DK15" s="609"/>
      <c r="DL15" s="609"/>
      <c r="DM15" s="609"/>
      <c r="DN15" s="609"/>
      <c r="DO15" s="609"/>
      <c r="DP15" s="610"/>
      <c r="DQ15" s="614">
        <v>223241</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5309</v>
      </c>
      <c r="S16" s="609"/>
      <c r="T16" s="609"/>
      <c r="U16" s="609"/>
      <c r="V16" s="609"/>
      <c r="W16" s="609"/>
      <c r="X16" s="609"/>
      <c r="Y16" s="610"/>
      <c r="Z16" s="646">
        <v>0.1</v>
      </c>
      <c r="AA16" s="646"/>
      <c r="AB16" s="646"/>
      <c r="AC16" s="646"/>
      <c r="AD16" s="647">
        <v>5309</v>
      </c>
      <c r="AE16" s="647"/>
      <c r="AF16" s="647"/>
      <c r="AG16" s="647"/>
      <c r="AH16" s="647"/>
      <c r="AI16" s="647"/>
      <c r="AJ16" s="647"/>
      <c r="AK16" s="647"/>
      <c r="AL16" s="611">
        <v>0.2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11601</v>
      </c>
      <c r="S17" s="609"/>
      <c r="T17" s="609"/>
      <c r="U17" s="609"/>
      <c r="V17" s="609"/>
      <c r="W17" s="609"/>
      <c r="X17" s="609"/>
      <c r="Y17" s="610"/>
      <c r="Z17" s="646">
        <v>0.2</v>
      </c>
      <c r="AA17" s="646"/>
      <c r="AB17" s="646"/>
      <c r="AC17" s="646"/>
      <c r="AD17" s="647">
        <v>11601</v>
      </c>
      <c r="AE17" s="647"/>
      <c r="AF17" s="647"/>
      <c r="AG17" s="647"/>
      <c r="AH17" s="647"/>
      <c r="AI17" s="647"/>
      <c r="AJ17" s="647"/>
      <c r="AK17" s="647"/>
      <c r="AL17" s="611">
        <v>0.4</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611230</v>
      </c>
      <c r="CS17" s="609"/>
      <c r="CT17" s="609"/>
      <c r="CU17" s="609"/>
      <c r="CV17" s="609"/>
      <c r="CW17" s="609"/>
      <c r="CX17" s="609"/>
      <c r="CY17" s="610"/>
      <c r="CZ17" s="646">
        <v>9.9</v>
      </c>
      <c r="DA17" s="646"/>
      <c r="DB17" s="646"/>
      <c r="DC17" s="646"/>
      <c r="DD17" s="614" t="s">
        <v>122</v>
      </c>
      <c r="DE17" s="609"/>
      <c r="DF17" s="609"/>
      <c r="DG17" s="609"/>
      <c r="DH17" s="609"/>
      <c r="DI17" s="609"/>
      <c r="DJ17" s="609"/>
      <c r="DK17" s="609"/>
      <c r="DL17" s="609"/>
      <c r="DM17" s="609"/>
      <c r="DN17" s="609"/>
      <c r="DO17" s="609"/>
      <c r="DP17" s="610"/>
      <c r="DQ17" s="614">
        <v>534772</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439</v>
      </c>
      <c r="S18" s="609"/>
      <c r="T18" s="609"/>
      <c r="U18" s="609"/>
      <c r="V18" s="609"/>
      <c r="W18" s="609"/>
      <c r="X18" s="609"/>
      <c r="Y18" s="610"/>
      <c r="Z18" s="646">
        <v>0</v>
      </c>
      <c r="AA18" s="646"/>
      <c r="AB18" s="646"/>
      <c r="AC18" s="646"/>
      <c r="AD18" s="647">
        <v>439</v>
      </c>
      <c r="AE18" s="647"/>
      <c r="AF18" s="647"/>
      <c r="AG18" s="647"/>
      <c r="AH18" s="647"/>
      <c r="AI18" s="647"/>
      <c r="AJ18" s="647"/>
      <c r="AK18" s="647"/>
      <c r="AL18" s="611">
        <v>0</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11162</v>
      </c>
      <c r="S19" s="609"/>
      <c r="T19" s="609"/>
      <c r="U19" s="609"/>
      <c r="V19" s="609"/>
      <c r="W19" s="609"/>
      <c r="X19" s="609"/>
      <c r="Y19" s="610"/>
      <c r="Z19" s="646">
        <v>0.2</v>
      </c>
      <c r="AA19" s="646"/>
      <c r="AB19" s="646"/>
      <c r="AC19" s="646"/>
      <c r="AD19" s="647">
        <v>11162</v>
      </c>
      <c r="AE19" s="647"/>
      <c r="AF19" s="647"/>
      <c r="AG19" s="647"/>
      <c r="AH19" s="647"/>
      <c r="AI19" s="647"/>
      <c r="AJ19" s="647"/>
      <c r="AK19" s="647"/>
      <c r="AL19" s="611">
        <v>0.4</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12028</v>
      </c>
      <c r="BH19" s="609"/>
      <c r="BI19" s="609"/>
      <c r="BJ19" s="609"/>
      <c r="BK19" s="609"/>
      <c r="BL19" s="609"/>
      <c r="BM19" s="609"/>
      <c r="BN19" s="610"/>
      <c r="BO19" s="646">
        <v>4.5999999999999996</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262</v>
      </c>
      <c r="C20" s="684"/>
      <c r="D20" s="684"/>
      <c r="E20" s="684"/>
      <c r="F20" s="684"/>
      <c r="G20" s="684"/>
      <c r="H20" s="684"/>
      <c r="I20" s="684"/>
      <c r="J20" s="684"/>
      <c r="K20" s="684"/>
      <c r="L20" s="684"/>
      <c r="M20" s="684"/>
      <c r="N20" s="684"/>
      <c r="O20" s="684"/>
      <c r="P20" s="684"/>
      <c r="Q20" s="685"/>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12028</v>
      </c>
      <c r="BH20" s="609"/>
      <c r="BI20" s="609"/>
      <c r="BJ20" s="609"/>
      <c r="BK20" s="609"/>
      <c r="BL20" s="609"/>
      <c r="BM20" s="609"/>
      <c r="BN20" s="610"/>
      <c r="BO20" s="646">
        <v>4.5999999999999996</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6185515</v>
      </c>
      <c r="CS20" s="609"/>
      <c r="CT20" s="609"/>
      <c r="CU20" s="609"/>
      <c r="CV20" s="609"/>
      <c r="CW20" s="609"/>
      <c r="CX20" s="609"/>
      <c r="CY20" s="610"/>
      <c r="CZ20" s="646">
        <v>100</v>
      </c>
      <c r="DA20" s="646"/>
      <c r="DB20" s="646"/>
      <c r="DC20" s="646"/>
      <c r="DD20" s="614">
        <v>925818</v>
      </c>
      <c r="DE20" s="609"/>
      <c r="DF20" s="609"/>
      <c r="DG20" s="609"/>
      <c r="DH20" s="609"/>
      <c r="DI20" s="609"/>
      <c r="DJ20" s="609"/>
      <c r="DK20" s="609"/>
      <c r="DL20" s="609"/>
      <c r="DM20" s="609"/>
      <c r="DN20" s="609"/>
      <c r="DO20" s="609"/>
      <c r="DP20" s="610"/>
      <c r="DQ20" s="614">
        <v>2987307</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2431344</v>
      </c>
      <c r="S21" s="609"/>
      <c r="T21" s="609"/>
      <c r="U21" s="609"/>
      <c r="V21" s="609"/>
      <c r="W21" s="609"/>
      <c r="X21" s="609"/>
      <c r="Y21" s="610"/>
      <c r="Z21" s="646">
        <v>38.5</v>
      </c>
      <c r="AA21" s="646"/>
      <c r="AB21" s="646"/>
      <c r="AC21" s="646"/>
      <c r="AD21" s="647">
        <v>2133801</v>
      </c>
      <c r="AE21" s="647"/>
      <c r="AF21" s="647"/>
      <c r="AG21" s="647"/>
      <c r="AH21" s="647"/>
      <c r="AI21" s="647"/>
      <c r="AJ21" s="647"/>
      <c r="AK21" s="647"/>
      <c r="AL21" s="611">
        <v>82.7</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12028</v>
      </c>
      <c r="BH21" s="609"/>
      <c r="BI21" s="609"/>
      <c r="BJ21" s="609"/>
      <c r="BK21" s="609"/>
      <c r="BL21" s="609"/>
      <c r="BM21" s="609"/>
      <c r="BN21" s="610"/>
      <c r="BO21" s="646">
        <v>4.5999999999999996</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2133801</v>
      </c>
      <c r="S22" s="609"/>
      <c r="T22" s="609"/>
      <c r="U22" s="609"/>
      <c r="V22" s="609"/>
      <c r="W22" s="609"/>
      <c r="X22" s="609"/>
      <c r="Y22" s="610"/>
      <c r="Z22" s="646">
        <v>33.799999999999997</v>
      </c>
      <c r="AA22" s="646"/>
      <c r="AB22" s="646"/>
      <c r="AC22" s="646"/>
      <c r="AD22" s="647">
        <v>2133801</v>
      </c>
      <c r="AE22" s="647"/>
      <c r="AF22" s="647"/>
      <c r="AG22" s="647"/>
      <c r="AH22" s="647"/>
      <c r="AI22" s="647"/>
      <c r="AJ22" s="647"/>
      <c r="AK22" s="647"/>
      <c r="AL22" s="611">
        <v>82.7</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297543</v>
      </c>
      <c r="S23" s="609"/>
      <c r="T23" s="609"/>
      <c r="U23" s="609"/>
      <c r="V23" s="609"/>
      <c r="W23" s="609"/>
      <c r="X23" s="609"/>
      <c r="Y23" s="610"/>
      <c r="Z23" s="646">
        <v>4.7</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1363673</v>
      </c>
      <c r="CS24" s="664"/>
      <c r="CT24" s="664"/>
      <c r="CU24" s="664"/>
      <c r="CV24" s="664"/>
      <c r="CW24" s="664"/>
      <c r="CX24" s="664"/>
      <c r="CY24" s="689"/>
      <c r="CZ24" s="690">
        <v>22</v>
      </c>
      <c r="DA24" s="672"/>
      <c r="DB24" s="672"/>
      <c r="DC24" s="692"/>
      <c r="DD24" s="688">
        <v>1069488</v>
      </c>
      <c r="DE24" s="664"/>
      <c r="DF24" s="664"/>
      <c r="DG24" s="664"/>
      <c r="DH24" s="664"/>
      <c r="DI24" s="664"/>
      <c r="DJ24" s="664"/>
      <c r="DK24" s="689"/>
      <c r="DL24" s="688">
        <v>1040371</v>
      </c>
      <c r="DM24" s="664"/>
      <c r="DN24" s="664"/>
      <c r="DO24" s="664"/>
      <c r="DP24" s="664"/>
      <c r="DQ24" s="664"/>
      <c r="DR24" s="664"/>
      <c r="DS24" s="664"/>
      <c r="DT24" s="664"/>
      <c r="DU24" s="664"/>
      <c r="DV24" s="689"/>
      <c r="DW24" s="690">
        <v>40.200000000000003</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2808711</v>
      </c>
      <c r="S25" s="609"/>
      <c r="T25" s="609"/>
      <c r="U25" s="609"/>
      <c r="V25" s="609"/>
      <c r="W25" s="609"/>
      <c r="X25" s="609"/>
      <c r="Y25" s="610"/>
      <c r="Z25" s="646">
        <v>44.5</v>
      </c>
      <c r="AA25" s="646"/>
      <c r="AB25" s="646"/>
      <c r="AC25" s="646"/>
      <c r="AD25" s="647">
        <v>2511168</v>
      </c>
      <c r="AE25" s="647"/>
      <c r="AF25" s="647"/>
      <c r="AG25" s="647"/>
      <c r="AH25" s="647"/>
      <c r="AI25" s="647"/>
      <c r="AJ25" s="647"/>
      <c r="AK25" s="647"/>
      <c r="AL25" s="611">
        <v>97.3</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610952</v>
      </c>
      <c r="CS25" s="621"/>
      <c r="CT25" s="621"/>
      <c r="CU25" s="621"/>
      <c r="CV25" s="621"/>
      <c r="CW25" s="621"/>
      <c r="CX25" s="621"/>
      <c r="CY25" s="622"/>
      <c r="CZ25" s="611">
        <v>9.9</v>
      </c>
      <c r="DA25" s="623"/>
      <c r="DB25" s="623"/>
      <c r="DC25" s="624"/>
      <c r="DD25" s="614">
        <v>472578</v>
      </c>
      <c r="DE25" s="621"/>
      <c r="DF25" s="621"/>
      <c r="DG25" s="621"/>
      <c r="DH25" s="621"/>
      <c r="DI25" s="621"/>
      <c r="DJ25" s="621"/>
      <c r="DK25" s="622"/>
      <c r="DL25" s="614">
        <v>469475</v>
      </c>
      <c r="DM25" s="621"/>
      <c r="DN25" s="621"/>
      <c r="DO25" s="621"/>
      <c r="DP25" s="621"/>
      <c r="DQ25" s="621"/>
      <c r="DR25" s="621"/>
      <c r="DS25" s="621"/>
      <c r="DT25" s="621"/>
      <c r="DU25" s="621"/>
      <c r="DV25" s="622"/>
      <c r="DW25" s="611">
        <v>18.2</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t="s">
        <v>122</v>
      </c>
      <c r="S26" s="609"/>
      <c r="T26" s="609"/>
      <c r="U26" s="609"/>
      <c r="V26" s="609"/>
      <c r="W26" s="609"/>
      <c r="X26" s="609"/>
      <c r="Y26" s="610"/>
      <c r="Z26" s="646" t="s">
        <v>122</v>
      </c>
      <c r="AA26" s="646"/>
      <c r="AB26" s="646"/>
      <c r="AC26" s="646"/>
      <c r="AD26" s="647" t="s">
        <v>122</v>
      </c>
      <c r="AE26" s="647"/>
      <c r="AF26" s="647"/>
      <c r="AG26" s="647"/>
      <c r="AH26" s="647"/>
      <c r="AI26" s="647"/>
      <c r="AJ26" s="647"/>
      <c r="AK26" s="647"/>
      <c r="AL26" s="611" t="s">
        <v>122</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338832</v>
      </c>
      <c r="CS26" s="609"/>
      <c r="CT26" s="609"/>
      <c r="CU26" s="609"/>
      <c r="CV26" s="609"/>
      <c r="CW26" s="609"/>
      <c r="CX26" s="609"/>
      <c r="CY26" s="610"/>
      <c r="CZ26" s="611">
        <v>5.5</v>
      </c>
      <c r="DA26" s="623"/>
      <c r="DB26" s="623"/>
      <c r="DC26" s="624"/>
      <c r="DD26" s="614">
        <v>259755</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17541</v>
      </c>
      <c r="S27" s="609"/>
      <c r="T27" s="609"/>
      <c r="U27" s="609"/>
      <c r="V27" s="609"/>
      <c r="W27" s="609"/>
      <c r="X27" s="609"/>
      <c r="Y27" s="610"/>
      <c r="Z27" s="646">
        <v>0.3</v>
      </c>
      <c r="AA27" s="646"/>
      <c r="AB27" s="646"/>
      <c r="AC27" s="646"/>
      <c r="AD27" s="647">
        <v>1861</v>
      </c>
      <c r="AE27" s="647"/>
      <c r="AF27" s="647"/>
      <c r="AG27" s="647"/>
      <c r="AH27" s="647"/>
      <c r="AI27" s="647"/>
      <c r="AJ27" s="647"/>
      <c r="AK27" s="647"/>
      <c r="AL27" s="611">
        <v>0.1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261454</v>
      </c>
      <c r="BH27" s="609"/>
      <c r="BI27" s="609"/>
      <c r="BJ27" s="609"/>
      <c r="BK27" s="609"/>
      <c r="BL27" s="609"/>
      <c r="BM27" s="609"/>
      <c r="BN27" s="610"/>
      <c r="BO27" s="646">
        <v>100</v>
      </c>
      <c r="BP27" s="646"/>
      <c r="BQ27" s="646"/>
      <c r="BR27" s="646"/>
      <c r="BS27" s="647">
        <v>2083</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141491</v>
      </c>
      <c r="CS27" s="621"/>
      <c r="CT27" s="621"/>
      <c r="CU27" s="621"/>
      <c r="CV27" s="621"/>
      <c r="CW27" s="621"/>
      <c r="CX27" s="621"/>
      <c r="CY27" s="622"/>
      <c r="CZ27" s="611">
        <v>2.2999999999999998</v>
      </c>
      <c r="DA27" s="623"/>
      <c r="DB27" s="623"/>
      <c r="DC27" s="624"/>
      <c r="DD27" s="614">
        <v>62138</v>
      </c>
      <c r="DE27" s="621"/>
      <c r="DF27" s="621"/>
      <c r="DG27" s="621"/>
      <c r="DH27" s="621"/>
      <c r="DI27" s="621"/>
      <c r="DJ27" s="621"/>
      <c r="DK27" s="622"/>
      <c r="DL27" s="614">
        <v>36124</v>
      </c>
      <c r="DM27" s="621"/>
      <c r="DN27" s="621"/>
      <c r="DO27" s="621"/>
      <c r="DP27" s="621"/>
      <c r="DQ27" s="621"/>
      <c r="DR27" s="621"/>
      <c r="DS27" s="621"/>
      <c r="DT27" s="621"/>
      <c r="DU27" s="621"/>
      <c r="DV27" s="622"/>
      <c r="DW27" s="611">
        <v>1.4</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116943</v>
      </c>
      <c r="S28" s="609"/>
      <c r="T28" s="609"/>
      <c r="U28" s="609"/>
      <c r="V28" s="609"/>
      <c r="W28" s="609"/>
      <c r="X28" s="609"/>
      <c r="Y28" s="610"/>
      <c r="Z28" s="646">
        <v>1.9</v>
      </c>
      <c r="AA28" s="646"/>
      <c r="AB28" s="646"/>
      <c r="AC28" s="646"/>
      <c r="AD28" s="647">
        <v>28277</v>
      </c>
      <c r="AE28" s="647"/>
      <c r="AF28" s="647"/>
      <c r="AG28" s="647"/>
      <c r="AH28" s="647"/>
      <c r="AI28" s="647"/>
      <c r="AJ28" s="647"/>
      <c r="AK28" s="647"/>
      <c r="AL28" s="611">
        <v>1.1000000000000001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611230</v>
      </c>
      <c r="CS28" s="609"/>
      <c r="CT28" s="609"/>
      <c r="CU28" s="609"/>
      <c r="CV28" s="609"/>
      <c r="CW28" s="609"/>
      <c r="CX28" s="609"/>
      <c r="CY28" s="610"/>
      <c r="CZ28" s="611">
        <v>9.9</v>
      </c>
      <c r="DA28" s="623"/>
      <c r="DB28" s="623"/>
      <c r="DC28" s="624"/>
      <c r="DD28" s="614">
        <v>534772</v>
      </c>
      <c r="DE28" s="609"/>
      <c r="DF28" s="609"/>
      <c r="DG28" s="609"/>
      <c r="DH28" s="609"/>
      <c r="DI28" s="609"/>
      <c r="DJ28" s="609"/>
      <c r="DK28" s="610"/>
      <c r="DL28" s="614">
        <v>534772</v>
      </c>
      <c r="DM28" s="609"/>
      <c r="DN28" s="609"/>
      <c r="DO28" s="609"/>
      <c r="DP28" s="609"/>
      <c r="DQ28" s="609"/>
      <c r="DR28" s="609"/>
      <c r="DS28" s="609"/>
      <c r="DT28" s="609"/>
      <c r="DU28" s="609"/>
      <c r="DV28" s="610"/>
      <c r="DW28" s="611">
        <v>20.7</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4003</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610109</v>
      </c>
      <c r="CS29" s="621"/>
      <c r="CT29" s="621"/>
      <c r="CU29" s="621"/>
      <c r="CV29" s="621"/>
      <c r="CW29" s="621"/>
      <c r="CX29" s="621"/>
      <c r="CY29" s="622"/>
      <c r="CZ29" s="611">
        <v>9.9</v>
      </c>
      <c r="DA29" s="623"/>
      <c r="DB29" s="623"/>
      <c r="DC29" s="624"/>
      <c r="DD29" s="614">
        <v>533651</v>
      </c>
      <c r="DE29" s="621"/>
      <c r="DF29" s="621"/>
      <c r="DG29" s="621"/>
      <c r="DH29" s="621"/>
      <c r="DI29" s="621"/>
      <c r="DJ29" s="621"/>
      <c r="DK29" s="622"/>
      <c r="DL29" s="614">
        <v>533651</v>
      </c>
      <c r="DM29" s="621"/>
      <c r="DN29" s="621"/>
      <c r="DO29" s="621"/>
      <c r="DP29" s="621"/>
      <c r="DQ29" s="621"/>
      <c r="DR29" s="621"/>
      <c r="DS29" s="621"/>
      <c r="DT29" s="621"/>
      <c r="DU29" s="621"/>
      <c r="DV29" s="622"/>
      <c r="DW29" s="611">
        <v>20.6</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339272</v>
      </c>
      <c r="S30" s="609"/>
      <c r="T30" s="609"/>
      <c r="U30" s="609"/>
      <c r="V30" s="609"/>
      <c r="W30" s="609"/>
      <c r="X30" s="609"/>
      <c r="Y30" s="610"/>
      <c r="Z30" s="646">
        <v>5.4</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587232</v>
      </c>
      <c r="CS30" s="609"/>
      <c r="CT30" s="609"/>
      <c r="CU30" s="609"/>
      <c r="CV30" s="609"/>
      <c r="CW30" s="609"/>
      <c r="CX30" s="609"/>
      <c r="CY30" s="610"/>
      <c r="CZ30" s="611">
        <v>9.5</v>
      </c>
      <c r="DA30" s="623"/>
      <c r="DB30" s="623"/>
      <c r="DC30" s="624"/>
      <c r="DD30" s="614">
        <v>514297</v>
      </c>
      <c r="DE30" s="609"/>
      <c r="DF30" s="609"/>
      <c r="DG30" s="609"/>
      <c r="DH30" s="609"/>
      <c r="DI30" s="609"/>
      <c r="DJ30" s="609"/>
      <c r="DK30" s="610"/>
      <c r="DL30" s="614">
        <v>514297</v>
      </c>
      <c r="DM30" s="609"/>
      <c r="DN30" s="609"/>
      <c r="DO30" s="609"/>
      <c r="DP30" s="609"/>
      <c r="DQ30" s="609"/>
      <c r="DR30" s="609"/>
      <c r="DS30" s="609"/>
      <c r="DT30" s="609"/>
      <c r="DU30" s="609"/>
      <c r="DV30" s="610"/>
      <c r="DW30" s="611">
        <v>19.899999999999999</v>
      </c>
      <c r="DX30" s="623"/>
      <c r="DY30" s="623"/>
      <c r="DZ30" s="623"/>
      <c r="EA30" s="623"/>
      <c r="EB30" s="623"/>
      <c r="EC30" s="635"/>
    </row>
    <row r="31" spans="2:133" ht="11.25" customHeight="1" x14ac:dyDescent="0.15">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6" t="s">
        <v>177</v>
      </c>
      <c r="AY31" s="667"/>
      <c r="AZ31" s="667"/>
      <c r="BA31" s="667"/>
      <c r="BB31" s="667"/>
      <c r="BC31" s="667"/>
      <c r="BD31" s="667"/>
      <c r="BE31" s="667"/>
      <c r="BF31" s="668"/>
      <c r="BG31" s="670">
        <v>99.3</v>
      </c>
      <c r="BH31" s="671"/>
      <c r="BI31" s="671"/>
      <c r="BJ31" s="671"/>
      <c r="BK31" s="671"/>
      <c r="BL31" s="671"/>
      <c r="BM31" s="672">
        <v>95.5</v>
      </c>
      <c r="BN31" s="671"/>
      <c r="BO31" s="671"/>
      <c r="BP31" s="671"/>
      <c r="BQ31" s="673"/>
      <c r="BR31" s="670">
        <v>99.4</v>
      </c>
      <c r="BS31" s="671"/>
      <c r="BT31" s="671"/>
      <c r="BU31" s="671"/>
      <c r="BV31" s="671"/>
      <c r="BW31" s="671"/>
      <c r="BX31" s="672">
        <v>95.9</v>
      </c>
      <c r="BY31" s="671"/>
      <c r="BZ31" s="671"/>
      <c r="CA31" s="671"/>
      <c r="CB31" s="673"/>
      <c r="CD31" s="629"/>
      <c r="CE31" s="630"/>
      <c r="CF31" s="605" t="s">
        <v>300</v>
      </c>
      <c r="CG31" s="606"/>
      <c r="CH31" s="606"/>
      <c r="CI31" s="606"/>
      <c r="CJ31" s="606"/>
      <c r="CK31" s="606"/>
      <c r="CL31" s="606"/>
      <c r="CM31" s="606"/>
      <c r="CN31" s="606"/>
      <c r="CO31" s="606"/>
      <c r="CP31" s="606"/>
      <c r="CQ31" s="607"/>
      <c r="CR31" s="608">
        <v>22877</v>
      </c>
      <c r="CS31" s="621"/>
      <c r="CT31" s="621"/>
      <c r="CU31" s="621"/>
      <c r="CV31" s="621"/>
      <c r="CW31" s="621"/>
      <c r="CX31" s="621"/>
      <c r="CY31" s="622"/>
      <c r="CZ31" s="611">
        <v>0.4</v>
      </c>
      <c r="DA31" s="623"/>
      <c r="DB31" s="623"/>
      <c r="DC31" s="624"/>
      <c r="DD31" s="614">
        <v>19354</v>
      </c>
      <c r="DE31" s="621"/>
      <c r="DF31" s="621"/>
      <c r="DG31" s="621"/>
      <c r="DH31" s="621"/>
      <c r="DI31" s="621"/>
      <c r="DJ31" s="621"/>
      <c r="DK31" s="622"/>
      <c r="DL31" s="614">
        <v>19354</v>
      </c>
      <c r="DM31" s="621"/>
      <c r="DN31" s="621"/>
      <c r="DO31" s="621"/>
      <c r="DP31" s="621"/>
      <c r="DQ31" s="621"/>
      <c r="DR31" s="621"/>
      <c r="DS31" s="621"/>
      <c r="DT31" s="621"/>
      <c r="DU31" s="621"/>
      <c r="DV31" s="622"/>
      <c r="DW31" s="611">
        <v>0.7</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519872</v>
      </c>
      <c r="S32" s="609"/>
      <c r="T32" s="609"/>
      <c r="U32" s="609"/>
      <c r="V32" s="609"/>
      <c r="W32" s="609"/>
      <c r="X32" s="609"/>
      <c r="Y32" s="610"/>
      <c r="Z32" s="646">
        <v>8.1999999999999993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98.8</v>
      </c>
      <c r="BH32" s="621"/>
      <c r="BI32" s="621"/>
      <c r="BJ32" s="621"/>
      <c r="BK32" s="621"/>
      <c r="BL32" s="621"/>
      <c r="BM32" s="612">
        <v>92.5</v>
      </c>
      <c r="BN32" s="621"/>
      <c r="BO32" s="621"/>
      <c r="BP32" s="621"/>
      <c r="BQ32" s="644"/>
      <c r="BR32" s="679">
        <v>98.9</v>
      </c>
      <c r="BS32" s="621"/>
      <c r="BT32" s="621"/>
      <c r="BU32" s="621"/>
      <c r="BV32" s="621"/>
      <c r="BW32" s="621"/>
      <c r="BX32" s="612">
        <v>93.1</v>
      </c>
      <c r="BY32" s="621"/>
      <c r="BZ32" s="621"/>
      <c r="CA32" s="621"/>
      <c r="CB32" s="644"/>
      <c r="CD32" s="631"/>
      <c r="CE32" s="632"/>
      <c r="CF32" s="605" t="s">
        <v>304</v>
      </c>
      <c r="CG32" s="606"/>
      <c r="CH32" s="606"/>
      <c r="CI32" s="606"/>
      <c r="CJ32" s="606"/>
      <c r="CK32" s="606"/>
      <c r="CL32" s="606"/>
      <c r="CM32" s="606"/>
      <c r="CN32" s="606"/>
      <c r="CO32" s="606"/>
      <c r="CP32" s="606"/>
      <c r="CQ32" s="607"/>
      <c r="CR32" s="608">
        <v>1121</v>
      </c>
      <c r="CS32" s="609"/>
      <c r="CT32" s="609"/>
      <c r="CU32" s="609"/>
      <c r="CV32" s="609"/>
      <c r="CW32" s="609"/>
      <c r="CX32" s="609"/>
      <c r="CY32" s="610"/>
      <c r="CZ32" s="611">
        <v>0</v>
      </c>
      <c r="DA32" s="623"/>
      <c r="DB32" s="623"/>
      <c r="DC32" s="624"/>
      <c r="DD32" s="614">
        <v>1121</v>
      </c>
      <c r="DE32" s="609"/>
      <c r="DF32" s="609"/>
      <c r="DG32" s="609"/>
      <c r="DH32" s="609"/>
      <c r="DI32" s="609"/>
      <c r="DJ32" s="609"/>
      <c r="DK32" s="610"/>
      <c r="DL32" s="614">
        <v>1121</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66825</v>
      </c>
      <c r="S33" s="609"/>
      <c r="T33" s="609"/>
      <c r="U33" s="609"/>
      <c r="V33" s="609"/>
      <c r="W33" s="609"/>
      <c r="X33" s="609"/>
      <c r="Y33" s="610"/>
      <c r="Z33" s="646">
        <v>1.1000000000000001</v>
      </c>
      <c r="AA33" s="646"/>
      <c r="AB33" s="646"/>
      <c r="AC33" s="646"/>
      <c r="AD33" s="647">
        <v>35967</v>
      </c>
      <c r="AE33" s="647"/>
      <c r="AF33" s="647"/>
      <c r="AG33" s="647"/>
      <c r="AH33" s="647"/>
      <c r="AI33" s="647"/>
      <c r="AJ33" s="647"/>
      <c r="AK33" s="647"/>
      <c r="AL33" s="611">
        <v>1.4</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99.5</v>
      </c>
      <c r="BH33" s="593"/>
      <c r="BI33" s="593"/>
      <c r="BJ33" s="593"/>
      <c r="BK33" s="593"/>
      <c r="BL33" s="593"/>
      <c r="BM33" s="639">
        <v>97.1</v>
      </c>
      <c r="BN33" s="593"/>
      <c r="BO33" s="593"/>
      <c r="BP33" s="593"/>
      <c r="BQ33" s="656"/>
      <c r="BR33" s="669">
        <v>99.6</v>
      </c>
      <c r="BS33" s="593"/>
      <c r="BT33" s="593"/>
      <c r="BU33" s="593"/>
      <c r="BV33" s="593"/>
      <c r="BW33" s="593"/>
      <c r="BX33" s="639">
        <v>97.6</v>
      </c>
      <c r="BY33" s="593"/>
      <c r="BZ33" s="593"/>
      <c r="CA33" s="593"/>
      <c r="CB33" s="656"/>
      <c r="CD33" s="605" t="s">
        <v>307</v>
      </c>
      <c r="CE33" s="606"/>
      <c r="CF33" s="606"/>
      <c r="CG33" s="606"/>
      <c r="CH33" s="606"/>
      <c r="CI33" s="606"/>
      <c r="CJ33" s="606"/>
      <c r="CK33" s="606"/>
      <c r="CL33" s="606"/>
      <c r="CM33" s="606"/>
      <c r="CN33" s="606"/>
      <c r="CO33" s="606"/>
      <c r="CP33" s="606"/>
      <c r="CQ33" s="607"/>
      <c r="CR33" s="608">
        <v>3896024</v>
      </c>
      <c r="CS33" s="621"/>
      <c r="CT33" s="621"/>
      <c r="CU33" s="621"/>
      <c r="CV33" s="621"/>
      <c r="CW33" s="621"/>
      <c r="CX33" s="621"/>
      <c r="CY33" s="622"/>
      <c r="CZ33" s="611">
        <v>63</v>
      </c>
      <c r="DA33" s="623"/>
      <c r="DB33" s="623"/>
      <c r="DC33" s="624"/>
      <c r="DD33" s="614">
        <v>1705222</v>
      </c>
      <c r="DE33" s="621"/>
      <c r="DF33" s="621"/>
      <c r="DG33" s="621"/>
      <c r="DH33" s="621"/>
      <c r="DI33" s="621"/>
      <c r="DJ33" s="621"/>
      <c r="DK33" s="622"/>
      <c r="DL33" s="614">
        <v>987330</v>
      </c>
      <c r="DM33" s="621"/>
      <c r="DN33" s="621"/>
      <c r="DO33" s="621"/>
      <c r="DP33" s="621"/>
      <c r="DQ33" s="621"/>
      <c r="DR33" s="621"/>
      <c r="DS33" s="621"/>
      <c r="DT33" s="621"/>
      <c r="DU33" s="621"/>
      <c r="DV33" s="622"/>
      <c r="DW33" s="611">
        <v>38.200000000000003</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786671</v>
      </c>
      <c r="S34" s="609"/>
      <c r="T34" s="609"/>
      <c r="U34" s="609"/>
      <c r="V34" s="609"/>
      <c r="W34" s="609"/>
      <c r="X34" s="609"/>
      <c r="Y34" s="610"/>
      <c r="Z34" s="646">
        <v>12.5</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713885</v>
      </c>
      <c r="CS34" s="609"/>
      <c r="CT34" s="609"/>
      <c r="CU34" s="609"/>
      <c r="CV34" s="609"/>
      <c r="CW34" s="609"/>
      <c r="CX34" s="609"/>
      <c r="CY34" s="610"/>
      <c r="CZ34" s="611">
        <v>11.5</v>
      </c>
      <c r="DA34" s="623"/>
      <c r="DB34" s="623"/>
      <c r="DC34" s="624"/>
      <c r="DD34" s="614">
        <v>218424</v>
      </c>
      <c r="DE34" s="609"/>
      <c r="DF34" s="609"/>
      <c r="DG34" s="609"/>
      <c r="DH34" s="609"/>
      <c r="DI34" s="609"/>
      <c r="DJ34" s="609"/>
      <c r="DK34" s="610"/>
      <c r="DL34" s="614">
        <v>215570</v>
      </c>
      <c r="DM34" s="609"/>
      <c r="DN34" s="609"/>
      <c r="DO34" s="609"/>
      <c r="DP34" s="609"/>
      <c r="DQ34" s="609"/>
      <c r="DR34" s="609"/>
      <c r="DS34" s="609"/>
      <c r="DT34" s="609"/>
      <c r="DU34" s="609"/>
      <c r="DV34" s="610"/>
      <c r="DW34" s="611">
        <v>8.3000000000000007</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784800</v>
      </c>
      <c r="S35" s="609"/>
      <c r="T35" s="609"/>
      <c r="U35" s="609"/>
      <c r="V35" s="609"/>
      <c r="W35" s="609"/>
      <c r="X35" s="609"/>
      <c r="Y35" s="610"/>
      <c r="Z35" s="646">
        <v>12.4</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274144</v>
      </c>
      <c r="CS35" s="621"/>
      <c r="CT35" s="621"/>
      <c r="CU35" s="621"/>
      <c r="CV35" s="621"/>
      <c r="CW35" s="621"/>
      <c r="CX35" s="621"/>
      <c r="CY35" s="622"/>
      <c r="CZ35" s="611">
        <v>4.4000000000000004</v>
      </c>
      <c r="DA35" s="623"/>
      <c r="DB35" s="623"/>
      <c r="DC35" s="624"/>
      <c r="DD35" s="614">
        <v>162789</v>
      </c>
      <c r="DE35" s="621"/>
      <c r="DF35" s="621"/>
      <c r="DG35" s="621"/>
      <c r="DH35" s="621"/>
      <c r="DI35" s="621"/>
      <c r="DJ35" s="621"/>
      <c r="DK35" s="622"/>
      <c r="DL35" s="614">
        <v>84157</v>
      </c>
      <c r="DM35" s="621"/>
      <c r="DN35" s="621"/>
      <c r="DO35" s="621"/>
      <c r="DP35" s="621"/>
      <c r="DQ35" s="621"/>
      <c r="DR35" s="621"/>
      <c r="DS35" s="621"/>
      <c r="DT35" s="621"/>
      <c r="DU35" s="621"/>
      <c r="DV35" s="622"/>
      <c r="DW35" s="611">
        <v>3.3</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172894</v>
      </c>
      <c r="S36" s="609"/>
      <c r="T36" s="609"/>
      <c r="U36" s="609"/>
      <c r="V36" s="609"/>
      <c r="W36" s="609"/>
      <c r="X36" s="609"/>
      <c r="Y36" s="610"/>
      <c r="Z36" s="646">
        <v>2.7</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844812</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4753</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1183796</v>
      </c>
      <c r="CS36" s="609"/>
      <c r="CT36" s="609"/>
      <c r="CU36" s="609"/>
      <c r="CV36" s="609"/>
      <c r="CW36" s="609"/>
      <c r="CX36" s="609"/>
      <c r="CY36" s="610"/>
      <c r="CZ36" s="611">
        <v>19.100000000000001</v>
      </c>
      <c r="DA36" s="623"/>
      <c r="DB36" s="623"/>
      <c r="DC36" s="624"/>
      <c r="DD36" s="614">
        <v>588120</v>
      </c>
      <c r="DE36" s="609"/>
      <c r="DF36" s="609"/>
      <c r="DG36" s="609"/>
      <c r="DH36" s="609"/>
      <c r="DI36" s="609"/>
      <c r="DJ36" s="609"/>
      <c r="DK36" s="610"/>
      <c r="DL36" s="614">
        <v>486935</v>
      </c>
      <c r="DM36" s="609"/>
      <c r="DN36" s="609"/>
      <c r="DO36" s="609"/>
      <c r="DP36" s="609"/>
      <c r="DQ36" s="609"/>
      <c r="DR36" s="609"/>
      <c r="DS36" s="609"/>
      <c r="DT36" s="609"/>
      <c r="DU36" s="609"/>
      <c r="DV36" s="610"/>
      <c r="DW36" s="611">
        <v>18.8</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177083</v>
      </c>
      <c r="S37" s="609"/>
      <c r="T37" s="609"/>
      <c r="U37" s="609"/>
      <c r="V37" s="609"/>
      <c r="W37" s="609"/>
      <c r="X37" s="609"/>
      <c r="Y37" s="610"/>
      <c r="Z37" s="646">
        <v>2.8</v>
      </c>
      <c r="AA37" s="646"/>
      <c r="AB37" s="646"/>
      <c r="AC37" s="646"/>
      <c r="AD37" s="647">
        <v>3793</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370057</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14578</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330854</v>
      </c>
      <c r="CS37" s="621"/>
      <c r="CT37" s="621"/>
      <c r="CU37" s="621"/>
      <c r="CV37" s="621"/>
      <c r="CW37" s="621"/>
      <c r="CX37" s="621"/>
      <c r="CY37" s="622"/>
      <c r="CZ37" s="611">
        <v>5.3</v>
      </c>
      <c r="DA37" s="623"/>
      <c r="DB37" s="623"/>
      <c r="DC37" s="624"/>
      <c r="DD37" s="614">
        <v>198854</v>
      </c>
      <c r="DE37" s="621"/>
      <c r="DF37" s="621"/>
      <c r="DG37" s="621"/>
      <c r="DH37" s="621"/>
      <c r="DI37" s="621"/>
      <c r="DJ37" s="621"/>
      <c r="DK37" s="622"/>
      <c r="DL37" s="614">
        <v>198854</v>
      </c>
      <c r="DM37" s="621"/>
      <c r="DN37" s="621"/>
      <c r="DO37" s="621"/>
      <c r="DP37" s="621"/>
      <c r="DQ37" s="621"/>
      <c r="DR37" s="621"/>
      <c r="DS37" s="621"/>
      <c r="DT37" s="621"/>
      <c r="DU37" s="621"/>
      <c r="DV37" s="622"/>
      <c r="DW37" s="611">
        <v>7.7</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516671</v>
      </c>
      <c r="S38" s="609"/>
      <c r="T38" s="609"/>
      <c r="U38" s="609"/>
      <c r="V38" s="609"/>
      <c r="W38" s="609"/>
      <c r="X38" s="609"/>
      <c r="Y38" s="610"/>
      <c r="Z38" s="646">
        <v>8.1999999999999993</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131057</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390</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643881</v>
      </c>
      <c r="CS38" s="609"/>
      <c r="CT38" s="609"/>
      <c r="CU38" s="609"/>
      <c r="CV38" s="609"/>
      <c r="CW38" s="609"/>
      <c r="CX38" s="609"/>
      <c r="CY38" s="610"/>
      <c r="CZ38" s="611">
        <v>10.4</v>
      </c>
      <c r="DA38" s="623"/>
      <c r="DB38" s="623"/>
      <c r="DC38" s="624"/>
      <c r="DD38" s="614">
        <v>614947</v>
      </c>
      <c r="DE38" s="609"/>
      <c r="DF38" s="609"/>
      <c r="DG38" s="609"/>
      <c r="DH38" s="609"/>
      <c r="DI38" s="609"/>
      <c r="DJ38" s="609"/>
      <c r="DK38" s="610"/>
      <c r="DL38" s="614">
        <v>200668</v>
      </c>
      <c r="DM38" s="609"/>
      <c r="DN38" s="609"/>
      <c r="DO38" s="609"/>
      <c r="DP38" s="609"/>
      <c r="DQ38" s="609"/>
      <c r="DR38" s="609"/>
      <c r="DS38" s="609"/>
      <c r="DT38" s="609"/>
      <c r="DU38" s="609"/>
      <c r="DV38" s="610"/>
      <c r="DW38" s="611">
        <v>7.8</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69874</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643</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1015518</v>
      </c>
      <c r="CS39" s="621"/>
      <c r="CT39" s="621"/>
      <c r="CU39" s="621"/>
      <c r="CV39" s="621"/>
      <c r="CW39" s="621"/>
      <c r="CX39" s="621"/>
      <c r="CY39" s="622"/>
      <c r="CZ39" s="611">
        <v>16.399999999999999</v>
      </c>
      <c r="DA39" s="623"/>
      <c r="DB39" s="623"/>
      <c r="DC39" s="624"/>
      <c r="DD39" s="614">
        <v>120942</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4071</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58745</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124</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64800</v>
      </c>
      <c r="CS40" s="609"/>
      <c r="CT40" s="609"/>
      <c r="CU40" s="609"/>
      <c r="CV40" s="609"/>
      <c r="CW40" s="609"/>
      <c r="CX40" s="609"/>
      <c r="CY40" s="610"/>
      <c r="CZ40" s="611">
        <v>1</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6311286</v>
      </c>
      <c r="S41" s="633"/>
      <c r="T41" s="633"/>
      <c r="U41" s="633"/>
      <c r="V41" s="633"/>
      <c r="W41" s="633"/>
      <c r="X41" s="633"/>
      <c r="Y41" s="636"/>
      <c r="Z41" s="637">
        <v>100</v>
      </c>
      <c r="AA41" s="637"/>
      <c r="AB41" s="637"/>
      <c r="AC41" s="637"/>
      <c r="AD41" s="638">
        <v>2581066</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58279</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156800</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338</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925818</v>
      </c>
      <c r="CS42" s="621"/>
      <c r="CT42" s="621"/>
      <c r="CU42" s="621"/>
      <c r="CV42" s="621"/>
      <c r="CW42" s="621"/>
      <c r="CX42" s="621"/>
      <c r="CY42" s="622"/>
      <c r="CZ42" s="611">
        <v>15</v>
      </c>
      <c r="DA42" s="623"/>
      <c r="DB42" s="623"/>
      <c r="DC42" s="624"/>
      <c r="DD42" s="614">
        <v>212597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15037</v>
      </c>
      <c r="CS43" s="621"/>
      <c r="CT43" s="621"/>
      <c r="CU43" s="621"/>
      <c r="CV43" s="621"/>
      <c r="CW43" s="621"/>
      <c r="CX43" s="621"/>
      <c r="CY43" s="622"/>
      <c r="CZ43" s="611">
        <v>0.2</v>
      </c>
      <c r="DA43" s="623"/>
      <c r="DB43" s="623"/>
      <c r="DC43" s="624"/>
      <c r="DD43" s="614">
        <v>15037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925818</v>
      </c>
      <c r="CS44" s="609"/>
      <c r="CT44" s="609"/>
      <c r="CU44" s="609"/>
      <c r="CV44" s="609"/>
      <c r="CW44" s="609"/>
      <c r="CX44" s="609"/>
      <c r="CY44" s="610"/>
      <c r="CZ44" s="611">
        <v>15</v>
      </c>
      <c r="DA44" s="612"/>
      <c r="DB44" s="612"/>
      <c r="DC44" s="613"/>
      <c r="DD44" s="614">
        <v>212597</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422282</v>
      </c>
      <c r="CS45" s="621"/>
      <c r="CT45" s="621"/>
      <c r="CU45" s="621"/>
      <c r="CV45" s="621"/>
      <c r="CW45" s="621"/>
      <c r="CX45" s="621"/>
      <c r="CY45" s="622"/>
      <c r="CZ45" s="611">
        <v>6.8</v>
      </c>
      <c r="DA45" s="623"/>
      <c r="DB45" s="623"/>
      <c r="DC45" s="624"/>
      <c r="DD45" s="614">
        <v>28679</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419432</v>
      </c>
      <c r="CS46" s="609"/>
      <c r="CT46" s="609"/>
      <c r="CU46" s="609"/>
      <c r="CV46" s="609"/>
      <c r="CW46" s="609"/>
      <c r="CX46" s="609"/>
      <c r="CY46" s="610"/>
      <c r="CZ46" s="611">
        <v>6.8</v>
      </c>
      <c r="DA46" s="612"/>
      <c r="DB46" s="612"/>
      <c r="DC46" s="613"/>
      <c r="DD46" s="614">
        <v>178014</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6185515</v>
      </c>
      <c r="CS49" s="593"/>
      <c r="CT49" s="593"/>
      <c r="CU49" s="593"/>
      <c r="CV49" s="593"/>
      <c r="CW49" s="593"/>
      <c r="CX49" s="593"/>
      <c r="CY49" s="594"/>
      <c r="CZ49" s="595">
        <v>100</v>
      </c>
      <c r="DA49" s="596"/>
      <c r="DB49" s="596"/>
      <c r="DC49" s="597"/>
      <c r="DD49" s="598">
        <v>2987307</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HsDanhbIjMlPqqoZkVH/5uc0x4Sci8+yuo9/NPgFoyvW1ND9xgYjJ17DzRHTikcULgjtKIyzc7IewZ61irp9Ww==" saltValue="5pepusTRLKO1lmkme18Ju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G1" zoomScale="70" zoomScaleNormal="25" zoomScaleSheetLayoutView="70" workbookViewId="0">
      <selection activeCell="CM8" sqref="CM8:CQ8"/>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89">
        <v>6278</v>
      </c>
      <c r="R7" s="1090"/>
      <c r="S7" s="1090"/>
      <c r="T7" s="1090"/>
      <c r="U7" s="1090"/>
      <c r="V7" s="1090">
        <v>6154</v>
      </c>
      <c r="W7" s="1090"/>
      <c r="X7" s="1090"/>
      <c r="Y7" s="1090"/>
      <c r="Z7" s="1090"/>
      <c r="AA7" s="1090">
        <v>124</v>
      </c>
      <c r="AB7" s="1090"/>
      <c r="AC7" s="1090"/>
      <c r="AD7" s="1090"/>
      <c r="AE7" s="1091"/>
      <c r="AF7" s="1092">
        <v>124</v>
      </c>
      <c r="AG7" s="1093"/>
      <c r="AH7" s="1093"/>
      <c r="AI7" s="1093"/>
      <c r="AJ7" s="1094"/>
      <c r="AK7" s="1095">
        <v>785</v>
      </c>
      <c r="AL7" s="1096"/>
      <c r="AM7" s="1096"/>
      <c r="AN7" s="1096"/>
      <c r="AO7" s="1096"/>
      <c r="AP7" s="1096">
        <v>5729</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551</v>
      </c>
      <c r="BT7" s="1087"/>
      <c r="BU7" s="1087"/>
      <c r="BV7" s="1087"/>
      <c r="BW7" s="1087"/>
      <c r="BX7" s="1087"/>
      <c r="BY7" s="1087"/>
      <c r="BZ7" s="1087"/>
      <c r="CA7" s="1087"/>
      <c r="CB7" s="1087"/>
      <c r="CC7" s="1087"/>
      <c r="CD7" s="1087"/>
      <c r="CE7" s="1087"/>
      <c r="CF7" s="1087"/>
      <c r="CG7" s="1099"/>
      <c r="CH7" s="1083">
        <v>13</v>
      </c>
      <c r="CI7" s="1084"/>
      <c r="CJ7" s="1084"/>
      <c r="CK7" s="1084"/>
      <c r="CL7" s="1085"/>
      <c r="CM7" s="1083">
        <v>124</v>
      </c>
      <c r="CN7" s="1084"/>
      <c r="CO7" s="1084"/>
      <c r="CP7" s="1084"/>
      <c r="CQ7" s="1085"/>
      <c r="CR7" s="1083">
        <v>35</v>
      </c>
      <c r="CS7" s="1084"/>
      <c r="CT7" s="1084"/>
      <c r="CU7" s="1084"/>
      <c r="CV7" s="1085"/>
      <c r="CW7" s="1083" t="s">
        <v>552</v>
      </c>
      <c r="CX7" s="1084"/>
      <c r="CY7" s="1084"/>
      <c r="CZ7" s="1084"/>
      <c r="DA7" s="1085"/>
      <c r="DB7" s="1083" t="s">
        <v>552</v>
      </c>
      <c r="DC7" s="1084"/>
      <c r="DD7" s="1084"/>
      <c r="DE7" s="1084"/>
      <c r="DF7" s="1085"/>
      <c r="DG7" s="1083" t="s">
        <v>552</v>
      </c>
      <c r="DH7" s="1084"/>
      <c r="DI7" s="1084"/>
      <c r="DJ7" s="1084"/>
      <c r="DK7" s="1085"/>
      <c r="DL7" s="1083" t="s">
        <v>552</v>
      </c>
      <c r="DM7" s="1084"/>
      <c r="DN7" s="1084"/>
      <c r="DO7" s="1084"/>
      <c r="DP7" s="1085"/>
      <c r="DQ7" s="1083" t="s">
        <v>552</v>
      </c>
      <c r="DR7" s="1084"/>
      <c r="DS7" s="1084"/>
      <c r="DT7" s="1084"/>
      <c r="DU7" s="1085"/>
      <c r="DV7" s="1086"/>
      <c r="DW7" s="1087"/>
      <c r="DX7" s="1087"/>
      <c r="DY7" s="1087"/>
      <c r="DZ7" s="1088"/>
      <c r="EA7" s="217"/>
    </row>
    <row r="8" spans="1:131" s="218" customFormat="1" ht="26.25" customHeight="1" x14ac:dyDescent="0.15">
      <c r="A8" s="221">
        <v>2</v>
      </c>
      <c r="B8" s="1017" t="s">
        <v>375</v>
      </c>
      <c r="C8" s="1018"/>
      <c r="D8" s="1018"/>
      <c r="E8" s="1018"/>
      <c r="F8" s="1018"/>
      <c r="G8" s="1018"/>
      <c r="H8" s="1018"/>
      <c r="I8" s="1018"/>
      <c r="J8" s="1018"/>
      <c r="K8" s="1018"/>
      <c r="L8" s="1018"/>
      <c r="M8" s="1018"/>
      <c r="N8" s="1018"/>
      <c r="O8" s="1018"/>
      <c r="P8" s="1019"/>
      <c r="Q8" s="1025">
        <v>51</v>
      </c>
      <c r="R8" s="1026"/>
      <c r="S8" s="1026"/>
      <c r="T8" s="1026"/>
      <c r="U8" s="1026"/>
      <c r="V8" s="1026">
        <v>49</v>
      </c>
      <c r="W8" s="1026"/>
      <c r="X8" s="1026"/>
      <c r="Y8" s="1026"/>
      <c r="Z8" s="1026"/>
      <c r="AA8" s="1026">
        <v>2</v>
      </c>
      <c r="AB8" s="1026"/>
      <c r="AC8" s="1026"/>
      <c r="AD8" s="1026"/>
      <c r="AE8" s="1027"/>
      <c r="AF8" s="1022">
        <v>2</v>
      </c>
      <c r="AG8" s="1023"/>
      <c r="AH8" s="1023"/>
      <c r="AI8" s="1023"/>
      <c r="AJ8" s="1024"/>
      <c r="AK8" s="1067">
        <v>18</v>
      </c>
      <c r="AL8" s="1068"/>
      <c r="AM8" s="1068"/>
      <c r="AN8" s="1068"/>
      <c r="AO8" s="1068"/>
      <c r="AP8" s="1068">
        <v>18</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377</v>
      </c>
      <c r="B23" s="924" t="s">
        <v>378</v>
      </c>
      <c r="C23" s="925"/>
      <c r="D23" s="925"/>
      <c r="E23" s="925"/>
      <c r="F23" s="925"/>
      <c r="G23" s="925"/>
      <c r="H23" s="925"/>
      <c r="I23" s="925"/>
      <c r="J23" s="925"/>
      <c r="K23" s="925"/>
      <c r="L23" s="925"/>
      <c r="M23" s="925"/>
      <c r="N23" s="925"/>
      <c r="O23" s="925"/>
      <c r="P23" s="935"/>
      <c r="Q23" s="1054">
        <f>6278+51</f>
        <v>6329</v>
      </c>
      <c r="R23" s="1048"/>
      <c r="S23" s="1048"/>
      <c r="T23" s="1048"/>
      <c r="U23" s="1048"/>
      <c r="V23" s="1048">
        <f>6154+49</f>
        <v>6203</v>
      </c>
      <c r="W23" s="1048"/>
      <c r="X23" s="1048"/>
      <c r="Y23" s="1048"/>
      <c r="Z23" s="1048"/>
      <c r="AA23" s="1048">
        <v>126</v>
      </c>
      <c r="AB23" s="1048"/>
      <c r="AC23" s="1048"/>
      <c r="AD23" s="1048"/>
      <c r="AE23" s="1055"/>
      <c r="AF23" s="1056">
        <v>126</v>
      </c>
      <c r="AG23" s="1048"/>
      <c r="AH23" s="1048"/>
      <c r="AI23" s="1048"/>
      <c r="AJ23" s="1057"/>
      <c r="AK23" s="1058"/>
      <c r="AL23" s="1059"/>
      <c r="AM23" s="1059"/>
      <c r="AN23" s="1059"/>
      <c r="AO23" s="1059"/>
      <c r="AP23" s="1048">
        <v>5747</v>
      </c>
      <c r="AQ23" s="1048"/>
      <c r="AR23" s="1048"/>
      <c r="AS23" s="1048"/>
      <c r="AT23" s="1048"/>
      <c r="AU23" s="1049"/>
      <c r="AV23" s="1049"/>
      <c r="AW23" s="1049"/>
      <c r="AX23" s="1049"/>
      <c r="AY23" s="1050"/>
      <c r="AZ23" s="1051" t="s">
        <v>552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389</v>
      </c>
      <c r="C28" s="1035"/>
      <c r="D28" s="1035"/>
      <c r="E28" s="1035"/>
      <c r="F28" s="1035"/>
      <c r="G28" s="1035"/>
      <c r="H28" s="1035"/>
      <c r="I28" s="1035"/>
      <c r="J28" s="1035"/>
      <c r="K28" s="1035"/>
      <c r="L28" s="1035"/>
      <c r="M28" s="1035"/>
      <c r="N28" s="1035"/>
      <c r="O28" s="1035"/>
      <c r="P28" s="1036"/>
      <c r="Q28" s="1037">
        <v>368</v>
      </c>
      <c r="R28" s="1038"/>
      <c r="S28" s="1038"/>
      <c r="T28" s="1038"/>
      <c r="U28" s="1038"/>
      <c r="V28" s="1038">
        <v>363</v>
      </c>
      <c r="W28" s="1038"/>
      <c r="X28" s="1038"/>
      <c r="Y28" s="1038"/>
      <c r="Z28" s="1038"/>
      <c r="AA28" s="1038">
        <v>5</v>
      </c>
      <c r="AB28" s="1038"/>
      <c r="AC28" s="1038"/>
      <c r="AD28" s="1038"/>
      <c r="AE28" s="1039"/>
      <c r="AF28" s="1040">
        <v>5</v>
      </c>
      <c r="AG28" s="1038"/>
      <c r="AH28" s="1038"/>
      <c r="AI28" s="1038"/>
      <c r="AJ28" s="1041"/>
      <c r="AK28" s="1029">
        <v>30</v>
      </c>
      <c r="AL28" s="1030"/>
      <c r="AM28" s="1030"/>
      <c r="AN28" s="1030"/>
      <c r="AO28" s="1030"/>
      <c r="AP28" s="1030" t="s">
        <v>552</v>
      </c>
      <c r="AQ28" s="1030"/>
      <c r="AR28" s="1030"/>
      <c r="AS28" s="1030"/>
      <c r="AT28" s="1030"/>
      <c r="AU28" s="1030" t="s">
        <v>552</v>
      </c>
      <c r="AV28" s="1030"/>
      <c r="AW28" s="1030"/>
      <c r="AX28" s="1030"/>
      <c r="AY28" s="1030"/>
      <c r="AZ28" s="1031" t="s">
        <v>552</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390</v>
      </c>
      <c r="C29" s="1018"/>
      <c r="D29" s="1018"/>
      <c r="E29" s="1018"/>
      <c r="F29" s="1018"/>
      <c r="G29" s="1018"/>
      <c r="H29" s="1018"/>
      <c r="I29" s="1018"/>
      <c r="J29" s="1018"/>
      <c r="K29" s="1018"/>
      <c r="L29" s="1018"/>
      <c r="M29" s="1018"/>
      <c r="N29" s="1018"/>
      <c r="O29" s="1018"/>
      <c r="P29" s="1019"/>
      <c r="Q29" s="1025">
        <v>49</v>
      </c>
      <c r="R29" s="1026"/>
      <c r="S29" s="1026"/>
      <c r="T29" s="1026"/>
      <c r="U29" s="1026"/>
      <c r="V29" s="1026">
        <v>48</v>
      </c>
      <c r="W29" s="1026"/>
      <c r="X29" s="1026"/>
      <c r="Y29" s="1026"/>
      <c r="Z29" s="1026"/>
      <c r="AA29" s="1026">
        <v>1</v>
      </c>
      <c r="AB29" s="1026"/>
      <c r="AC29" s="1026"/>
      <c r="AD29" s="1026"/>
      <c r="AE29" s="1027"/>
      <c r="AF29" s="1022">
        <v>1</v>
      </c>
      <c r="AG29" s="1023"/>
      <c r="AH29" s="1023"/>
      <c r="AI29" s="1023"/>
      <c r="AJ29" s="1024"/>
      <c r="AK29" s="967">
        <v>16</v>
      </c>
      <c r="AL29" s="958"/>
      <c r="AM29" s="958"/>
      <c r="AN29" s="958"/>
      <c r="AO29" s="958"/>
      <c r="AP29" s="958" t="s">
        <v>552</v>
      </c>
      <c r="AQ29" s="958"/>
      <c r="AR29" s="958"/>
      <c r="AS29" s="958"/>
      <c r="AT29" s="958"/>
      <c r="AU29" s="958" t="s">
        <v>552</v>
      </c>
      <c r="AV29" s="958"/>
      <c r="AW29" s="958"/>
      <c r="AX29" s="958"/>
      <c r="AY29" s="958"/>
      <c r="AZ29" s="1028" t="s">
        <v>552</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391</v>
      </c>
      <c r="C30" s="1018"/>
      <c r="D30" s="1018"/>
      <c r="E30" s="1018"/>
      <c r="F30" s="1018"/>
      <c r="G30" s="1018"/>
      <c r="H30" s="1018"/>
      <c r="I30" s="1018"/>
      <c r="J30" s="1018"/>
      <c r="K30" s="1018"/>
      <c r="L30" s="1018"/>
      <c r="M30" s="1018"/>
      <c r="N30" s="1018"/>
      <c r="O30" s="1018"/>
      <c r="P30" s="1019"/>
      <c r="Q30" s="1025">
        <v>306</v>
      </c>
      <c r="R30" s="1026"/>
      <c r="S30" s="1026"/>
      <c r="T30" s="1026"/>
      <c r="U30" s="1026"/>
      <c r="V30" s="1026">
        <v>290</v>
      </c>
      <c r="W30" s="1026"/>
      <c r="X30" s="1026"/>
      <c r="Y30" s="1026"/>
      <c r="Z30" s="1026"/>
      <c r="AA30" s="1026">
        <v>16</v>
      </c>
      <c r="AB30" s="1026"/>
      <c r="AC30" s="1026"/>
      <c r="AD30" s="1026"/>
      <c r="AE30" s="1027"/>
      <c r="AF30" s="1022">
        <v>16</v>
      </c>
      <c r="AG30" s="1023"/>
      <c r="AH30" s="1023"/>
      <c r="AI30" s="1023"/>
      <c r="AJ30" s="1024"/>
      <c r="AK30" s="967">
        <v>46</v>
      </c>
      <c r="AL30" s="958"/>
      <c r="AM30" s="958"/>
      <c r="AN30" s="958"/>
      <c r="AO30" s="958"/>
      <c r="AP30" s="958" t="s">
        <v>552</v>
      </c>
      <c r="AQ30" s="958"/>
      <c r="AR30" s="958"/>
      <c r="AS30" s="958"/>
      <c r="AT30" s="958"/>
      <c r="AU30" s="958" t="s">
        <v>552</v>
      </c>
      <c r="AV30" s="958"/>
      <c r="AW30" s="958"/>
      <c r="AX30" s="958"/>
      <c r="AY30" s="958"/>
      <c r="AZ30" s="1028" t="s">
        <v>552</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392</v>
      </c>
      <c r="C31" s="1018"/>
      <c r="D31" s="1018"/>
      <c r="E31" s="1018"/>
      <c r="F31" s="1018"/>
      <c r="G31" s="1018"/>
      <c r="H31" s="1018"/>
      <c r="I31" s="1018"/>
      <c r="J31" s="1018"/>
      <c r="K31" s="1018"/>
      <c r="L31" s="1018"/>
      <c r="M31" s="1018"/>
      <c r="N31" s="1018"/>
      <c r="O31" s="1018"/>
      <c r="P31" s="1019"/>
      <c r="Q31" s="1025">
        <v>661</v>
      </c>
      <c r="R31" s="1026"/>
      <c r="S31" s="1026"/>
      <c r="T31" s="1026"/>
      <c r="U31" s="1026"/>
      <c r="V31" s="1026">
        <v>652</v>
      </c>
      <c r="W31" s="1026"/>
      <c r="X31" s="1026"/>
      <c r="Y31" s="1026"/>
      <c r="Z31" s="1026"/>
      <c r="AA31" s="1026">
        <v>9</v>
      </c>
      <c r="AB31" s="1026"/>
      <c r="AC31" s="1026"/>
      <c r="AD31" s="1026"/>
      <c r="AE31" s="1027"/>
      <c r="AF31" s="1022">
        <v>9</v>
      </c>
      <c r="AG31" s="1023"/>
      <c r="AH31" s="1023"/>
      <c r="AI31" s="1023"/>
      <c r="AJ31" s="1024"/>
      <c r="AK31" s="967">
        <v>383</v>
      </c>
      <c r="AL31" s="958"/>
      <c r="AM31" s="958"/>
      <c r="AN31" s="958"/>
      <c r="AO31" s="958"/>
      <c r="AP31" s="958">
        <v>1404</v>
      </c>
      <c r="AQ31" s="958"/>
      <c r="AR31" s="958"/>
      <c r="AS31" s="958"/>
      <c r="AT31" s="958"/>
      <c r="AU31" s="958">
        <v>744</v>
      </c>
      <c r="AV31" s="958"/>
      <c r="AW31" s="958"/>
      <c r="AX31" s="958"/>
      <c r="AY31" s="958"/>
      <c r="AZ31" s="1028" t="s">
        <v>552</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393</v>
      </c>
      <c r="C32" s="1018"/>
      <c r="D32" s="1018"/>
      <c r="E32" s="1018"/>
      <c r="F32" s="1018"/>
      <c r="G32" s="1018"/>
      <c r="H32" s="1018"/>
      <c r="I32" s="1018"/>
      <c r="J32" s="1018"/>
      <c r="K32" s="1018"/>
      <c r="L32" s="1018"/>
      <c r="M32" s="1018"/>
      <c r="N32" s="1018"/>
      <c r="O32" s="1018"/>
      <c r="P32" s="1019"/>
      <c r="Q32" s="1025">
        <v>65</v>
      </c>
      <c r="R32" s="1026"/>
      <c r="S32" s="1026"/>
      <c r="T32" s="1026"/>
      <c r="U32" s="1026"/>
      <c r="V32" s="1026">
        <v>63</v>
      </c>
      <c r="W32" s="1026"/>
      <c r="X32" s="1026"/>
      <c r="Y32" s="1026"/>
      <c r="Z32" s="1026"/>
      <c r="AA32" s="1026">
        <v>2</v>
      </c>
      <c r="AB32" s="1026"/>
      <c r="AC32" s="1026"/>
      <c r="AD32" s="1026"/>
      <c r="AE32" s="1027"/>
      <c r="AF32" s="1022">
        <v>2</v>
      </c>
      <c r="AG32" s="1023"/>
      <c r="AH32" s="1023"/>
      <c r="AI32" s="1023"/>
      <c r="AJ32" s="1024"/>
      <c r="AK32" s="967">
        <v>40</v>
      </c>
      <c r="AL32" s="958"/>
      <c r="AM32" s="958"/>
      <c r="AN32" s="958"/>
      <c r="AO32" s="958"/>
      <c r="AP32" s="958">
        <v>6</v>
      </c>
      <c r="AQ32" s="958"/>
      <c r="AR32" s="958"/>
      <c r="AS32" s="958"/>
      <c r="AT32" s="958"/>
      <c r="AU32" s="958">
        <v>4</v>
      </c>
      <c r="AV32" s="958"/>
      <c r="AW32" s="958"/>
      <c r="AX32" s="958"/>
      <c r="AY32" s="958"/>
      <c r="AZ32" s="1028" t="s">
        <v>552</v>
      </c>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394</v>
      </c>
      <c r="C33" s="1018"/>
      <c r="D33" s="1018"/>
      <c r="E33" s="1018"/>
      <c r="F33" s="1018"/>
      <c r="G33" s="1018"/>
      <c r="H33" s="1018"/>
      <c r="I33" s="1018"/>
      <c r="J33" s="1018"/>
      <c r="K33" s="1018"/>
      <c r="L33" s="1018"/>
      <c r="M33" s="1018"/>
      <c r="N33" s="1018"/>
      <c r="O33" s="1018"/>
      <c r="P33" s="1019"/>
      <c r="Q33" s="1025">
        <v>38</v>
      </c>
      <c r="R33" s="1026"/>
      <c r="S33" s="1026"/>
      <c r="T33" s="1026"/>
      <c r="U33" s="1026"/>
      <c r="V33" s="1026">
        <v>15</v>
      </c>
      <c r="W33" s="1026"/>
      <c r="X33" s="1026"/>
      <c r="Y33" s="1026"/>
      <c r="Z33" s="1026"/>
      <c r="AA33" s="1026">
        <v>23</v>
      </c>
      <c r="AB33" s="1026"/>
      <c r="AC33" s="1026"/>
      <c r="AD33" s="1026"/>
      <c r="AE33" s="1027"/>
      <c r="AF33" s="1022">
        <v>23</v>
      </c>
      <c r="AG33" s="1023"/>
      <c r="AH33" s="1023"/>
      <c r="AI33" s="1023"/>
      <c r="AJ33" s="1024"/>
      <c r="AK33" s="967" t="s">
        <v>552</v>
      </c>
      <c r="AL33" s="958"/>
      <c r="AM33" s="958"/>
      <c r="AN33" s="958"/>
      <c r="AO33" s="958"/>
      <c r="AP33" s="958">
        <v>42</v>
      </c>
      <c r="AQ33" s="958"/>
      <c r="AR33" s="958"/>
      <c r="AS33" s="958"/>
      <c r="AT33" s="958"/>
      <c r="AU33" s="958">
        <v>0</v>
      </c>
      <c r="AV33" s="958"/>
      <c r="AW33" s="958"/>
      <c r="AX33" s="958"/>
      <c r="AY33" s="958"/>
      <c r="AZ33" s="1028" t="s">
        <v>552</v>
      </c>
      <c r="BA33" s="1028"/>
      <c r="BB33" s="1028"/>
      <c r="BC33" s="1028"/>
      <c r="BD33" s="1028"/>
      <c r="BE33" s="959" t="s">
        <v>395</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t="s">
        <v>396</v>
      </c>
      <c r="C34" s="1018"/>
      <c r="D34" s="1018"/>
      <c r="E34" s="1018"/>
      <c r="F34" s="1018"/>
      <c r="G34" s="1018"/>
      <c r="H34" s="1018"/>
      <c r="I34" s="1018"/>
      <c r="J34" s="1018"/>
      <c r="K34" s="1018"/>
      <c r="L34" s="1018"/>
      <c r="M34" s="1018"/>
      <c r="N34" s="1018"/>
      <c r="O34" s="1018"/>
      <c r="P34" s="1019"/>
      <c r="Q34" s="1025">
        <v>18</v>
      </c>
      <c r="R34" s="1026"/>
      <c r="S34" s="1026"/>
      <c r="T34" s="1026"/>
      <c r="U34" s="1026"/>
      <c r="V34" s="1026">
        <v>6</v>
      </c>
      <c r="W34" s="1026"/>
      <c r="X34" s="1026"/>
      <c r="Y34" s="1026"/>
      <c r="Z34" s="1026"/>
      <c r="AA34" s="1026">
        <v>12</v>
      </c>
      <c r="AB34" s="1026"/>
      <c r="AC34" s="1026"/>
      <c r="AD34" s="1026"/>
      <c r="AE34" s="1027"/>
      <c r="AF34" s="1022">
        <v>12</v>
      </c>
      <c r="AG34" s="1023"/>
      <c r="AH34" s="1023"/>
      <c r="AI34" s="1023"/>
      <c r="AJ34" s="1024"/>
      <c r="AK34" s="967">
        <v>131</v>
      </c>
      <c r="AL34" s="958"/>
      <c r="AM34" s="958"/>
      <c r="AN34" s="958"/>
      <c r="AO34" s="958"/>
      <c r="AP34" s="958">
        <v>1033</v>
      </c>
      <c r="AQ34" s="958"/>
      <c r="AR34" s="958"/>
      <c r="AS34" s="958"/>
      <c r="AT34" s="958"/>
      <c r="AU34" s="958">
        <v>924</v>
      </c>
      <c r="AV34" s="958"/>
      <c r="AW34" s="958"/>
      <c r="AX34" s="958"/>
      <c r="AY34" s="958"/>
      <c r="AZ34" s="1028" t="s">
        <v>552</v>
      </c>
      <c r="BA34" s="1028"/>
      <c r="BB34" s="1028"/>
      <c r="BC34" s="1028"/>
      <c r="BD34" s="1028"/>
      <c r="BE34" s="959" t="s">
        <v>395</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t="s">
        <v>397</v>
      </c>
      <c r="C35" s="1018"/>
      <c r="D35" s="1018"/>
      <c r="E35" s="1018"/>
      <c r="F35" s="1018"/>
      <c r="G35" s="1018"/>
      <c r="H35" s="1018"/>
      <c r="I35" s="1018"/>
      <c r="J35" s="1018"/>
      <c r="K35" s="1018"/>
      <c r="L35" s="1018"/>
      <c r="M35" s="1018"/>
      <c r="N35" s="1018"/>
      <c r="O35" s="1018"/>
      <c r="P35" s="1019"/>
      <c r="Q35" s="1025">
        <v>64</v>
      </c>
      <c r="R35" s="1026"/>
      <c r="S35" s="1026"/>
      <c r="T35" s="1026"/>
      <c r="U35" s="1026"/>
      <c r="V35" s="1026">
        <v>64</v>
      </c>
      <c r="W35" s="1026"/>
      <c r="X35" s="1026"/>
      <c r="Y35" s="1026"/>
      <c r="Z35" s="1026"/>
      <c r="AA35" s="1026">
        <v>0</v>
      </c>
      <c r="AB35" s="1026"/>
      <c r="AC35" s="1026"/>
      <c r="AD35" s="1026"/>
      <c r="AE35" s="1027"/>
      <c r="AF35" s="1022">
        <v>0</v>
      </c>
      <c r="AG35" s="1023"/>
      <c r="AH35" s="1023"/>
      <c r="AI35" s="1023"/>
      <c r="AJ35" s="1024"/>
      <c r="AK35" s="967">
        <v>59</v>
      </c>
      <c r="AL35" s="958"/>
      <c r="AM35" s="958"/>
      <c r="AN35" s="958"/>
      <c r="AO35" s="958"/>
      <c r="AP35" s="958">
        <v>134</v>
      </c>
      <c r="AQ35" s="958"/>
      <c r="AR35" s="958"/>
      <c r="AS35" s="958"/>
      <c r="AT35" s="958"/>
      <c r="AU35" s="958">
        <v>127</v>
      </c>
      <c r="AV35" s="958"/>
      <c r="AW35" s="958"/>
      <c r="AX35" s="958"/>
      <c r="AY35" s="958"/>
      <c r="AZ35" s="1028" t="s">
        <v>552</v>
      </c>
      <c r="BA35" s="1028"/>
      <c r="BB35" s="1028"/>
      <c r="BC35" s="1028"/>
      <c r="BD35" s="1028"/>
      <c r="BE35" s="959" t="s">
        <v>398</v>
      </c>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t="s">
        <v>399</v>
      </c>
      <c r="C36" s="1018"/>
      <c r="D36" s="1018"/>
      <c r="E36" s="1018"/>
      <c r="F36" s="1018"/>
      <c r="G36" s="1018"/>
      <c r="H36" s="1018"/>
      <c r="I36" s="1018"/>
      <c r="J36" s="1018"/>
      <c r="K36" s="1018"/>
      <c r="L36" s="1018"/>
      <c r="M36" s="1018"/>
      <c r="N36" s="1018"/>
      <c r="O36" s="1018"/>
      <c r="P36" s="1019"/>
      <c r="Q36" s="1025">
        <v>94</v>
      </c>
      <c r="R36" s="1026"/>
      <c r="S36" s="1026"/>
      <c r="T36" s="1026"/>
      <c r="U36" s="1026"/>
      <c r="V36" s="1026">
        <v>94</v>
      </c>
      <c r="W36" s="1026"/>
      <c r="X36" s="1026"/>
      <c r="Y36" s="1026"/>
      <c r="Z36" s="1026"/>
      <c r="AA36" s="1026">
        <v>0</v>
      </c>
      <c r="AB36" s="1026"/>
      <c r="AC36" s="1026"/>
      <c r="AD36" s="1026"/>
      <c r="AE36" s="1027"/>
      <c r="AF36" s="1022" t="s">
        <v>122</v>
      </c>
      <c r="AG36" s="1023"/>
      <c r="AH36" s="1023"/>
      <c r="AI36" s="1023"/>
      <c r="AJ36" s="1024"/>
      <c r="AK36" s="967">
        <v>55</v>
      </c>
      <c r="AL36" s="958"/>
      <c r="AM36" s="958"/>
      <c r="AN36" s="958"/>
      <c r="AO36" s="958"/>
      <c r="AP36" s="958">
        <v>0</v>
      </c>
      <c r="AQ36" s="958"/>
      <c r="AR36" s="958"/>
      <c r="AS36" s="958"/>
      <c r="AT36" s="958"/>
      <c r="AU36" s="958">
        <v>0</v>
      </c>
      <c r="AV36" s="958"/>
      <c r="AW36" s="958"/>
      <c r="AX36" s="958"/>
      <c r="AY36" s="958"/>
      <c r="AZ36" s="1028" t="s">
        <v>552</v>
      </c>
      <c r="BA36" s="1028"/>
      <c r="BB36" s="1028"/>
      <c r="BC36" s="1028"/>
      <c r="BD36" s="1028"/>
      <c r="BE36" s="959" t="s">
        <v>398</v>
      </c>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400</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377</v>
      </c>
      <c r="B63" s="924" t="s">
        <v>401</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69</v>
      </c>
      <c r="AG63" s="946"/>
      <c r="AH63" s="946"/>
      <c r="AI63" s="946"/>
      <c r="AJ63" s="1009"/>
      <c r="AK63" s="1010"/>
      <c r="AL63" s="950"/>
      <c r="AM63" s="950"/>
      <c r="AN63" s="950"/>
      <c r="AO63" s="950"/>
      <c r="AP63" s="946">
        <v>2619</v>
      </c>
      <c r="AQ63" s="946"/>
      <c r="AR63" s="946"/>
      <c r="AS63" s="946"/>
      <c r="AT63" s="946"/>
      <c r="AU63" s="946">
        <v>1799</v>
      </c>
      <c r="AV63" s="946"/>
      <c r="AW63" s="946"/>
      <c r="AX63" s="946"/>
      <c r="AY63" s="946"/>
      <c r="AZ63" s="1004"/>
      <c r="BA63" s="1004"/>
      <c r="BB63" s="1004"/>
      <c r="BC63" s="1004"/>
      <c r="BD63" s="1004"/>
      <c r="BE63" s="947"/>
      <c r="BF63" s="947"/>
      <c r="BG63" s="947"/>
      <c r="BH63" s="947"/>
      <c r="BI63" s="948"/>
      <c r="BJ63" s="1005" t="s">
        <v>552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402</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403</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404</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553</v>
      </c>
      <c r="C68" s="973"/>
      <c r="D68" s="973"/>
      <c r="E68" s="973"/>
      <c r="F68" s="973"/>
      <c r="G68" s="973"/>
      <c r="H68" s="973"/>
      <c r="I68" s="973"/>
      <c r="J68" s="973"/>
      <c r="K68" s="973"/>
      <c r="L68" s="973"/>
      <c r="M68" s="973"/>
      <c r="N68" s="973"/>
      <c r="O68" s="973"/>
      <c r="P68" s="974"/>
      <c r="Q68" s="975">
        <v>891</v>
      </c>
      <c r="R68" s="969"/>
      <c r="S68" s="969"/>
      <c r="T68" s="969"/>
      <c r="U68" s="969"/>
      <c r="V68" s="969">
        <v>1174</v>
      </c>
      <c r="W68" s="969"/>
      <c r="X68" s="969"/>
      <c r="Y68" s="969"/>
      <c r="Z68" s="969"/>
      <c r="AA68" s="969">
        <v>-283</v>
      </c>
      <c r="AB68" s="969"/>
      <c r="AC68" s="969"/>
      <c r="AD68" s="969"/>
      <c r="AE68" s="969"/>
      <c r="AF68" s="969">
        <v>-13</v>
      </c>
      <c r="AG68" s="969"/>
      <c r="AH68" s="969"/>
      <c r="AI68" s="969"/>
      <c r="AJ68" s="969"/>
      <c r="AK68" s="969" t="s">
        <v>552</v>
      </c>
      <c r="AL68" s="969"/>
      <c r="AM68" s="969"/>
      <c r="AN68" s="969"/>
      <c r="AO68" s="969"/>
      <c r="AP68" s="969">
        <v>141</v>
      </c>
      <c r="AQ68" s="969"/>
      <c r="AR68" s="969"/>
      <c r="AS68" s="969"/>
      <c r="AT68" s="969"/>
      <c r="AU68" s="969">
        <v>23</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554</v>
      </c>
      <c r="C69" s="962"/>
      <c r="D69" s="962"/>
      <c r="E69" s="962"/>
      <c r="F69" s="962"/>
      <c r="G69" s="962"/>
      <c r="H69" s="962"/>
      <c r="I69" s="962"/>
      <c r="J69" s="962"/>
      <c r="K69" s="962"/>
      <c r="L69" s="962"/>
      <c r="M69" s="962"/>
      <c r="N69" s="962"/>
      <c r="O69" s="962"/>
      <c r="P69" s="963"/>
      <c r="Q69" s="964">
        <v>35</v>
      </c>
      <c r="R69" s="958"/>
      <c r="S69" s="958"/>
      <c r="T69" s="958"/>
      <c r="U69" s="958"/>
      <c r="V69" s="958">
        <v>28</v>
      </c>
      <c r="W69" s="958"/>
      <c r="X69" s="958"/>
      <c r="Y69" s="958"/>
      <c r="Z69" s="958"/>
      <c r="AA69" s="958">
        <v>7</v>
      </c>
      <c r="AB69" s="958"/>
      <c r="AC69" s="958"/>
      <c r="AD69" s="958"/>
      <c r="AE69" s="958"/>
      <c r="AF69" s="958">
        <v>7</v>
      </c>
      <c r="AG69" s="958"/>
      <c r="AH69" s="958"/>
      <c r="AI69" s="958"/>
      <c r="AJ69" s="958"/>
      <c r="AK69" s="958" t="s">
        <v>552</v>
      </c>
      <c r="AL69" s="958"/>
      <c r="AM69" s="958"/>
      <c r="AN69" s="958"/>
      <c r="AO69" s="958"/>
      <c r="AP69" s="958" t="s">
        <v>552</v>
      </c>
      <c r="AQ69" s="958"/>
      <c r="AR69" s="958"/>
      <c r="AS69" s="958"/>
      <c r="AT69" s="958"/>
      <c r="AU69" s="958" t="s">
        <v>552</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555</v>
      </c>
      <c r="C70" s="962"/>
      <c r="D70" s="962"/>
      <c r="E70" s="962"/>
      <c r="F70" s="962"/>
      <c r="G70" s="962"/>
      <c r="H70" s="962"/>
      <c r="I70" s="962"/>
      <c r="J70" s="962"/>
      <c r="K70" s="962"/>
      <c r="L70" s="962"/>
      <c r="M70" s="962"/>
      <c r="N70" s="962"/>
      <c r="O70" s="962"/>
      <c r="P70" s="963"/>
      <c r="Q70" s="964">
        <v>279</v>
      </c>
      <c r="R70" s="958"/>
      <c r="S70" s="958"/>
      <c r="T70" s="958"/>
      <c r="U70" s="958"/>
      <c r="V70" s="958">
        <v>278</v>
      </c>
      <c r="W70" s="958"/>
      <c r="X70" s="958"/>
      <c r="Y70" s="958"/>
      <c r="Z70" s="958"/>
      <c r="AA70" s="958">
        <v>1</v>
      </c>
      <c r="AB70" s="958"/>
      <c r="AC70" s="958"/>
      <c r="AD70" s="958"/>
      <c r="AE70" s="958"/>
      <c r="AF70" s="958">
        <v>1</v>
      </c>
      <c r="AG70" s="958"/>
      <c r="AH70" s="958"/>
      <c r="AI70" s="958"/>
      <c r="AJ70" s="958"/>
      <c r="AK70" s="958" t="s">
        <v>552</v>
      </c>
      <c r="AL70" s="958"/>
      <c r="AM70" s="958"/>
      <c r="AN70" s="958"/>
      <c r="AO70" s="958"/>
      <c r="AP70" s="958">
        <v>330</v>
      </c>
      <c r="AQ70" s="958"/>
      <c r="AR70" s="958"/>
      <c r="AS70" s="958"/>
      <c r="AT70" s="958"/>
      <c r="AU70" s="958">
        <v>200</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556</v>
      </c>
      <c r="C71" s="962"/>
      <c r="D71" s="962"/>
      <c r="E71" s="962"/>
      <c r="F71" s="962"/>
      <c r="G71" s="962"/>
      <c r="H71" s="962"/>
      <c r="I71" s="962"/>
      <c r="J71" s="962"/>
      <c r="K71" s="962"/>
      <c r="L71" s="962"/>
      <c r="M71" s="962"/>
      <c r="N71" s="962"/>
      <c r="O71" s="962"/>
      <c r="P71" s="963"/>
      <c r="Q71" s="964">
        <v>124</v>
      </c>
      <c r="R71" s="958"/>
      <c r="S71" s="958"/>
      <c r="T71" s="958"/>
      <c r="U71" s="958"/>
      <c r="V71" s="958">
        <v>123</v>
      </c>
      <c r="W71" s="958"/>
      <c r="X71" s="958"/>
      <c r="Y71" s="958"/>
      <c r="Z71" s="958"/>
      <c r="AA71" s="958">
        <v>1</v>
      </c>
      <c r="AB71" s="958"/>
      <c r="AC71" s="958"/>
      <c r="AD71" s="958"/>
      <c r="AE71" s="958"/>
      <c r="AF71" s="958">
        <v>1</v>
      </c>
      <c r="AG71" s="958"/>
      <c r="AH71" s="958"/>
      <c r="AI71" s="958"/>
      <c r="AJ71" s="958"/>
      <c r="AK71" s="958" t="s">
        <v>552</v>
      </c>
      <c r="AL71" s="958"/>
      <c r="AM71" s="958"/>
      <c r="AN71" s="958"/>
      <c r="AO71" s="958"/>
      <c r="AP71" s="958" t="s">
        <v>552</v>
      </c>
      <c r="AQ71" s="958"/>
      <c r="AR71" s="958"/>
      <c r="AS71" s="958"/>
      <c r="AT71" s="958"/>
      <c r="AU71" s="958" t="s">
        <v>552</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557</v>
      </c>
      <c r="C72" s="962"/>
      <c r="D72" s="962"/>
      <c r="E72" s="962"/>
      <c r="F72" s="962"/>
      <c r="G72" s="962"/>
      <c r="H72" s="962"/>
      <c r="I72" s="962"/>
      <c r="J72" s="962"/>
      <c r="K72" s="962"/>
      <c r="L72" s="962"/>
      <c r="M72" s="962"/>
      <c r="N72" s="962"/>
      <c r="O72" s="962"/>
      <c r="P72" s="963"/>
      <c r="Q72" s="964">
        <v>495</v>
      </c>
      <c r="R72" s="958"/>
      <c r="S72" s="958"/>
      <c r="T72" s="958"/>
      <c r="U72" s="958"/>
      <c r="V72" s="958">
        <v>483</v>
      </c>
      <c r="W72" s="958"/>
      <c r="X72" s="958"/>
      <c r="Y72" s="958"/>
      <c r="Z72" s="958"/>
      <c r="AA72" s="958">
        <v>12</v>
      </c>
      <c r="AB72" s="958"/>
      <c r="AC72" s="958"/>
      <c r="AD72" s="958"/>
      <c r="AE72" s="958"/>
      <c r="AF72" s="958">
        <v>12</v>
      </c>
      <c r="AG72" s="958"/>
      <c r="AH72" s="958"/>
      <c r="AI72" s="958"/>
      <c r="AJ72" s="958"/>
      <c r="AK72" s="958" t="s">
        <v>552</v>
      </c>
      <c r="AL72" s="958"/>
      <c r="AM72" s="958"/>
      <c r="AN72" s="958"/>
      <c r="AO72" s="958"/>
      <c r="AP72" s="958" t="s">
        <v>552</v>
      </c>
      <c r="AQ72" s="958"/>
      <c r="AR72" s="958"/>
      <c r="AS72" s="958"/>
      <c r="AT72" s="958"/>
      <c r="AU72" s="958" t="s">
        <v>552</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377</v>
      </c>
      <c r="B88" s="924" t="s">
        <v>405</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8</v>
      </c>
      <c r="AG88" s="946"/>
      <c r="AH88" s="946"/>
      <c r="AI88" s="946"/>
      <c r="AJ88" s="946"/>
      <c r="AK88" s="950"/>
      <c r="AL88" s="950"/>
      <c r="AM88" s="950"/>
      <c r="AN88" s="950"/>
      <c r="AO88" s="950"/>
      <c r="AP88" s="946">
        <v>471</v>
      </c>
      <c r="AQ88" s="946"/>
      <c r="AR88" s="946"/>
      <c r="AS88" s="946"/>
      <c r="AT88" s="946"/>
      <c r="AU88" s="946">
        <v>223</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406</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35</v>
      </c>
      <c r="CS102" s="940"/>
      <c r="CT102" s="940"/>
      <c r="CU102" s="940"/>
      <c r="CV102" s="941"/>
      <c r="CW102" s="939" t="s">
        <v>552</v>
      </c>
      <c r="CX102" s="940"/>
      <c r="CY102" s="940"/>
      <c r="CZ102" s="940"/>
      <c r="DA102" s="941"/>
      <c r="DB102" s="939" t="s">
        <v>552</v>
      </c>
      <c r="DC102" s="940"/>
      <c r="DD102" s="940"/>
      <c r="DE102" s="940"/>
      <c r="DF102" s="941"/>
      <c r="DG102" s="939" t="s">
        <v>552</v>
      </c>
      <c r="DH102" s="940"/>
      <c r="DI102" s="940"/>
      <c r="DJ102" s="940"/>
      <c r="DK102" s="941"/>
      <c r="DL102" s="939" t="s">
        <v>552</v>
      </c>
      <c r="DM102" s="940"/>
      <c r="DN102" s="940"/>
      <c r="DO102" s="940"/>
      <c r="DP102" s="941"/>
      <c r="DQ102" s="939" t="s">
        <v>552</v>
      </c>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407</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408</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409</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410</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411</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412</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413</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414</v>
      </c>
      <c r="AB109" s="883"/>
      <c r="AC109" s="883"/>
      <c r="AD109" s="883"/>
      <c r="AE109" s="884"/>
      <c r="AF109" s="885" t="s">
        <v>415</v>
      </c>
      <c r="AG109" s="883"/>
      <c r="AH109" s="883"/>
      <c r="AI109" s="883"/>
      <c r="AJ109" s="884"/>
      <c r="AK109" s="885" t="s">
        <v>294</v>
      </c>
      <c r="AL109" s="883"/>
      <c r="AM109" s="883"/>
      <c r="AN109" s="883"/>
      <c r="AO109" s="884"/>
      <c r="AP109" s="885" t="s">
        <v>416</v>
      </c>
      <c r="AQ109" s="883"/>
      <c r="AR109" s="883"/>
      <c r="AS109" s="883"/>
      <c r="AT109" s="916"/>
      <c r="AU109" s="882" t="s">
        <v>413</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414</v>
      </c>
      <c r="BR109" s="883"/>
      <c r="BS109" s="883"/>
      <c r="BT109" s="883"/>
      <c r="BU109" s="884"/>
      <c r="BV109" s="885" t="s">
        <v>415</v>
      </c>
      <c r="BW109" s="883"/>
      <c r="BX109" s="883"/>
      <c r="BY109" s="883"/>
      <c r="BZ109" s="884"/>
      <c r="CA109" s="885" t="s">
        <v>294</v>
      </c>
      <c r="CB109" s="883"/>
      <c r="CC109" s="883"/>
      <c r="CD109" s="883"/>
      <c r="CE109" s="884"/>
      <c r="CF109" s="923" t="s">
        <v>416</v>
      </c>
      <c r="CG109" s="923"/>
      <c r="CH109" s="923"/>
      <c r="CI109" s="923"/>
      <c r="CJ109" s="923"/>
      <c r="CK109" s="885" t="s">
        <v>417</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414</v>
      </c>
      <c r="DH109" s="883"/>
      <c r="DI109" s="883"/>
      <c r="DJ109" s="883"/>
      <c r="DK109" s="884"/>
      <c r="DL109" s="885" t="s">
        <v>415</v>
      </c>
      <c r="DM109" s="883"/>
      <c r="DN109" s="883"/>
      <c r="DO109" s="883"/>
      <c r="DP109" s="884"/>
      <c r="DQ109" s="885" t="s">
        <v>294</v>
      </c>
      <c r="DR109" s="883"/>
      <c r="DS109" s="883"/>
      <c r="DT109" s="883"/>
      <c r="DU109" s="884"/>
      <c r="DV109" s="885" t="s">
        <v>416</v>
      </c>
      <c r="DW109" s="883"/>
      <c r="DX109" s="883"/>
      <c r="DY109" s="883"/>
      <c r="DZ109" s="916"/>
    </row>
    <row r="110" spans="1:131" s="212" customFormat="1" ht="26.25" customHeight="1" x14ac:dyDescent="0.15">
      <c r="A110" s="794" t="s">
        <v>418</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718471</v>
      </c>
      <c r="AB110" s="876"/>
      <c r="AC110" s="876"/>
      <c r="AD110" s="876"/>
      <c r="AE110" s="877"/>
      <c r="AF110" s="878">
        <v>645881</v>
      </c>
      <c r="AG110" s="876"/>
      <c r="AH110" s="876"/>
      <c r="AI110" s="876"/>
      <c r="AJ110" s="877"/>
      <c r="AK110" s="878">
        <v>610109</v>
      </c>
      <c r="AL110" s="876"/>
      <c r="AM110" s="876"/>
      <c r="AN110" s="876"/>
      <c r="AO110" s="877"/>
      <c r="AP110" s="879">
        <v>31.6</v>
      </c>
      <c r="AQ110" s="880"/>
      <c r="AR110" s="880"/>
      <c r="AS110" s="880"/>
      <c r="AT110" s="881"/>
      <c r="AU110" s="917" t="s">
        <v>69</v>
      </c>
      <c r="AV110" s="918"/>
      <c r="AW110" s="918"/>
      <c r="AX110" s="918"/>
      <c r="AY110" s="918"/>
      <c r="AZ110" s="847" t="s">
        <v>419</v>
      </c>
      <c r="BA110" s="795"/>
      <c r="BB110" s="795"/>
      <c r="BC110" s="795"/>
      <c r="BD110" s="795"/>
      <c r="BE110" s="795"/>
      <c r="BF110" s="795"/>
      <c r="BG110" s="795"/>
      <c r="BH110" s="795"/>
      <c r="BI110" s="795"/>
      <c r="BJ110" s="795"/>
      <c r="BK110" s="795"/>
      <c r="BL110" s="795"/>
      <c r="BM110" s="795"/>
      <c r="BN110" s="795"/>
      <c r="BO110" s="795"/>
      <c r="BP110" s="796"/>
      <c r="BQ110" s="848">
        <v>5656369</v>
      </c>
      <c r="BR110" s="829"/>
      <c r="BS110" s="829"/>
      <c r="BT110" s="829"/>
      <c r="BU110" s="829"/>
      <c r="BV110" s="829">
        <v>5817209</v>
      </c>
      <c r="BW110" s="829"/>
      <c r="BX110" s="829"/>
      <c r="BY110" s="829"/>
      <c r="BZ110" s="829"/>
      <c r="CA110" s="829">
        <v>5746648</v>
      </c>
      <c r="CB110" s="829"/>
      <c r="CC110" s="829"/>
      <c r="CD110" s="829"/>
      <c r="CE110" s="829"/>
      <c r="CF110" s="853">
        <v>297.7</v>
      </c>
      <c r="CG110" s="854"/>
      <c r="CH110" s="854"/>
      <c r="CI110" s="854"/>
      <c r="CJ110" s="854"/>
      <c r="CK110" s="913" t="s">
        <v>420</v>
      </c>
      <c r="CL110" s="806"/>
      <c r="CM110" s="847" t="s">
        <v>421</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422</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423</v>
      </c>
      <c r="BA111" s="739"/>
      <c r="BB111" s="739"/>
      <c r="BC111" s="739"/>
      <c r="BD111" s="739"/>
      <c r="BE111" s="739"/>
      <c r="BF111" s="739"/>
      <c r="BG111" s="739"/>
      <c r="BH111" s="739"/>
      <c r="BI111" s="739"/>
      <c r="BJ111" s="739"/>
      <c r="BK111" s="739"/>
      <c r="BL111" s="739"/>
      <c r="BM111" s="739"/>
      <c r="BN111" s="739"/>
      <c r="BO111" s="739"/>
      <c r="BP111" s="740"/>
      <c r="BQ111" s="803">
        <v>10268</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424</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425</v>
      </c>
      <c r="B112" s="900"/>
      <c r="C112" s="739" t="s">
        <v>426</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427</v>
      </c>
      <c r="BA112" s="739"/>
      <c r="BB112" s="739"/>
      <c r="BC112" s="739"/>
      <c r="BD112" s="739"/>
      <c r="BE112" s="739"/>
      <c r="BF112" s="739"/>
      <c r="BG112" s="739"/>
      <c r="BH112" s="739"/>
      <c r="BI112" s="739"/>
      <c r="BJ112" s="739"/>
      <c r="BK112" s="739"/>
      <c r="BL112" s="739"/>
      <c r="BM112" s="739"/>
      <c r="BN112" s="739"/>
      <c r="BO112" s="739"/>
      <c r="BP112" s="740"/>
      <c r="BQ112" s="803">
        <v>1738769</v>
      </c>
      <c r="BR112" s="804"/>
      <c r="BS112" s="804"/>
      <c r="BT112" s="804"/>
      <c r="BU112" s="804"/>
      <c r="BV112" s="804">
        <v>1718090</v>
      </c>
      <c r="BW112" s="804"/>
      <c r="BX112" s="804"/>
      <c r="BY112" s="804"/>
      <c r="BZ112" s="804"/>
      <c r="CA112" s="804">
        <v>1908432</v>
      </c>
      <c r="CB112" s="804"/>
      <c r="CC112" s="804"/>
      <c r="CD112" s="804"/>
      <c r="CE112" s="804"/>
      <c r="CF112" s="862">
        <v>98.9</v>
      </c>
      <c r="CG112" s="863"/>
      <c r="CH112" s="863"/>
      <c r="CI112" s="863"/>
      <c r="CJ112" s="863"/>
      <c r="CK112" s="914"/>
      <c r="CL112" s="808"/>
      <c r="CM112" s="802" t="s">
        <v>428</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429</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136645</v>
      </c>
      <c r="AB113" s="906"/>
      <c r="AC113" s="906"/>
      <c r="AD113" s="906"/>
      <c r="AE113" s="907"/>
      <c r="AF113" s="908">
        <v>187921</v>
      </c>
      <c r="AG113" s="906"/>
      <c r="AH113" s="906"/>
      <c r="AI113" s="906"/>
      <c r="AJ113" s="907"/>
      <c r="AK113" s="908">
        <v>223270</v>
      </c>
      <c r="AL113" s="906"/>
      <c r="AM113" s="906"/>
      <c r="AN113" s="906"/>
      <c r="AO113" s="907"/>
      <c r="AP113" s="909">
        <v>11.6</v>
      </c>
      <c r="AQ113" s="910"/>
      <c r="AR113" s="910"/>
      <c r="AS113" s="910"/>
      <c r="AT113" s="911"/>
      <c r="AU113" s="919"/>
      <c r="AV113" s="920"/>
      <c r="AW113" s="920"/>
      <c r="AX113" s="920"/>
      <c r="AY113" s="920"/>
      <c r="AZ113" s="802" t="s">
        <v>430</v>
      </c>
      <c r="BA113" s="739"/>
      <c r="BB113" s="739"/>
      <c r="BC113" s="739"/>
      <c r="BD113" s="739"/>
      <c r="BE113" s="739"/>
      <c r="BF113" s="739"/>
      <c r="BG113" s="739"/>
      <c r="BH113" s="739"/>
      <c r="BI113" s="739"/>
      <c r="BJ113" s="739"/>
      <c r="BK113" s="739"/>
      <c r="BL113" s="739"/>
      <c r="BM113" s="739"/>
      <c r="BN113" s="739"/>
      <c r="BO113" s="739"/>
      <c r="BP113" s="740"/>
      <c r="BQ113" s="803">
        <v>284788</v>
      </c>
      <c r="BR113" s="804"/>
      <c r="BS113" s="804"/>
      <c r="BT113" s="804"/>
      <c r="BU113" s="804"/>
      <c r="BV113" s="804">
        <v>246116</v>
      </c>
      <c r="BW113" s="804"/>
      <c r="BX113" s="804"/>
      <c r="BY113" s="804"/>
      <c r="BZ113" s="804"/>
      <c r="CA113" s="804">
        <v>223575</v>
      </c>
      <c r="CB113" s="804"/>
      <c r="CC113" s="804"/>
      <c r="CD113" s="804"/>
      <c r="CE113" s="804"/>
      <c r="CF113" s="862">
        <v>11.6</v>
      </c>
      <c r="CG113" s="863"/>
      <c r="CH113" s="863"/>
      <c r="CI113" s="863"/>
      <c r="CJ113" s="863"/>
      <c r="CK113" s="914"/>
      <c r="CL113" s="808"/>
      <c r="CM113" s="802" t="s">
        <v>431</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432</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36438</v>
      </c>
      <c r="AB114" s="767"/>
      <c r="AC114" s="767"/>
      <c r="AD114" s="767"/>
      <c r="AE114" s="768"/>
      <c r="AF114" s="769">
        <v>36177</v>
      </c>
      <c r="AG114" s="767"/>
      <c r="AH114" s="767"/>
      <c r="AI114" s="767"/>
      <c r="AJ114" s="768"/>
      <c r="AK114" s="769">
        <v>35664</v>
      </c>
      <c r="AL114" s="767"/>
      <c r="AM114" s="767"/>
      <c r="AN114" s="767"/>
      <c r="AO114" s="768"/>
      <c r="AP114" s="811">
        <v>1.8</v>
      </c>
      <c r="AQ114" s="812"/>
      <c r="AR114" s="812"/>
      <c r="AS114" s="812"/>
      <c r="AT114" s="813"/>
      <c r="AU114" s="919"/>
      <c r="AV114" s="920"/>
      <c r="AW114" s="920"/>
      <c r="AX114" s="920"/>
      <c r="AY114" s="920"/>
      <c r="AZ114" s="802" t="s">
        <v>433</v>
      </c>
      <c r="BA114" s="739"/>
      <c r="BB114" s="739"/>
      <c r="BC114" s="739"/>
      <c r="BD114" s="739"/>
      <c r="BE114" s="739"/>
      <c r="BF114" s="739"/>
      <c r="BG114" s="739"/>
      <c r="BH114" s="739"/>
      <c r="BI114" s="739"/>
      <c r="BJ114" s="739"/>
      <c r="BK114" s="739"/>
      <c r="BL114" s="739"/>
      <c r="BM114" s="739"/>
      <c r="BN114" s="739"/>
      <c r="BO114" s="739"/>
      <c r="BP114" s="740"/>
      <c r="BQ114" s="803">
        <v>430360</v>
      </c>
      <c r="BR114" s="804"/>
      <c r="BS114" s="804"/>
      <c r="BT114" s="804"/>
      <c r="BU114" s="804"/>
      <c r="BV114" s="804">
        <v>449786</v>
      </c>
      <c r="BW114" s="804"/>
      <c r="BX114" s="804"/>
      <c r="BY114" s="804"/>
      <c r="BZ114" s="804"/>
      <c r="CA114" s="804">
        <v>491291</v>
      </c>
      <c r="CB114" s="804"/>
      <c r="CC114" s="804"/>
      <c r="CD114" s="804"/>
      <c r="CE114" s="804"/>
      <c r="CF114" s="862">
        <v>25.4</v>
      </c>
      <c r="CG114" s="863"/>
      <c r="CH114" s="863"/>
      <c r="CI114" s="863"/>
      <c r="CJ114" s="863"/>
      <c r="CK114" s="914"/>
      <c r="CL114" s="808"/>
      <c r="CM114" s="802" t="s">
        <v>434</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435</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10326</v>
      </c>
      <c r="AB115" s="906"/>
      <c r="AC115" s="906"/>
      <c r="AD115" s="906"/>
      <c r="AE115" s="907"/>
      <c r="AF115" s="908">
        <v>10297</v>
      </c>
      <c r="AG115" s="906"/>
      <c r="AH115" s="906"/>
      <c r="AI115" s="906"/>
      <c r="AJ115" s="907"/>
      <c r="AK115" s="908">
        <v>15</v>
      </c>
      <c r="AL115" s="906"/>
      <c r="AM115" s="906"/>
      <c r="AN115" s="906"/>
      <c r="AO115" s="907"/>
      <c r="AP115" s="909">
        <v>0</v>
      </c>
      <c r="AQ115" s="910"/>
      <c r="AR115" s="910"/>
      <c r="AS115" s="910"/>
      <c r="AT115" s="911"/>
      <c r="AU115" s="919"/>
      <c r="AV115" s="920"/>
      <c r="AW115" s="920"/>
      <c r="AX115" s="920"/>
      <c r="AY115" s="920"/>
      <c r="AZ115" s="802" t="s">
        <v>436</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437</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v>337</v>
      </c>
      <c r="AG116" s="767"/>
      <c r="AH116" s="767"/>
      <c r="AI116" s="767"/>
      <c r="AJ116" s="768"/>
      <c r="AK116" s="769">
        <v>1121</v>
      </c>
      <c r="AL116" s="767"/>
      <c r="AM116" s="767"/>
      <c r="AN116" s="767"/>
      <c r="AO116" s="768"/>
      <c r="AP116" s="811">
        <v>0.1</v>
      </c>
      <c r="AQ116" s="812"/>
      <c r="AR116" s="812"/>
      <c r="AS116" s="812"/>
      <c r="AT116" s="813"/>
      <c r="AU116" s="919"/>
      <c r="AV116" s="920"/>
      <c r="AW116" s="920"/>
      <c r="AX116" s="920"/>
      <c r="AY116" s="920"/>
      <c r="AZ116" s="896" t="s">
        <v>439</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440</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441</v>
      </c>
      <c r="Z117" s="884"/>
      <c r="AA117" s="889">
        <v>901880</v>
      </c>
      <c r="AB117" s="890"/>
      <c r="AC117" s="890"/>
      <c r="AD117" s="890"/>
      <c r="AE117" s="891"/>
      <c r="AF117" s="892">
        <v>880613</v>
      </c>
      <c r="AG117" s="890"/>
      <c r="AH117" s="890"/>
      <c r="AI117" s="890"/>
      <c r="AJ117" s="891"/>
      <c r="AK117" s="892">
        <v>870179</v>
      </c>
      <c r="AL117" s="890"/>
      <c r="AM117" s="890"/>
      <c r="AN117" s="890"/>
      <c r="AO117" s="891"/>
      <c r="AP117" s="893"/>
      <c r="AQ117" s="894"/>
      <c r="AR117" s="894"/>
      <c r="AS117" s="894"/>
      <c r="AT117" s="895"/>
      <c r="AU117" s="919"/>
      <c r="AV117" s="920"/>
      <c r="AW117" s="920"/>
      <c r="AX117" s="920"/>
      <c r="AY117" s="920"/>
      <c r="AZ117" s="850" t="s">
        <v>442</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443</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417</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414</v>
      </c>
      <c r="AB118" s="883"/>
      <c r="AC118" s="883"/>
      <c r="AD118" s="883"/>
      <c r="AE118" s="884"/>
      <c r="AF118" s="885" t="s">
        <v>415</v>
      </c>
      <c r="AG118" s="883"/>
      <c r="AH118" s="883"/>
      <c r="AI118" s="883"/>
      <c r="AJ118" s="884"/>
      <c r="AK118" s="885" t="s">
        <v>294</v>
      </c>
      <c r="AL118" s="883"/>
      <c r="AM118" s="883"/>
      <c r="AN118" s="883"/>
      <c r="AO118" s="884"/>
      <c r="AP118" s="886" t="s">
        <v>416</v>
      </c>
      <c r="AQ118" s="887"/>
      <c r="AR118" s="887"/>
      <c r="AS118" s="887"/>
      <c r="AT118" s="888"/>
      <c r="AU118" s="919"/>
      <c r="AV118" s="920"/>
      <c r="AW118" s="920"/>
      <c r="AX118" s="920"/>
      <c r="AY118" s="920"/>
      <c r="AZ118" s="825" t="s">
        <v>444</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v>3583</v>
      </c>
      <c r="CB118" s="832"/>
      <c r="CC118" s="832"/>
      <c r="CD118" s="832"/>
      <c r="CE118" s="832"/>
      <c r="CF118" s="862">
        <v>0.2</v>
      </c>
      <c r="CG118" s="863"/>
      <c r="CH118" s="863"/>
      <c r="CI118" s="863"/>
      <c r="CJ118" s="863"/>
      <c r="CK118" s="914"/>
      <c r="CL118" s="808"/>
      <c r="CM118" s="802" t="s">
        <v>445</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420</v>
      </c>
      <c r="B119" s="806"/>
      <c r="C119" s="847" t="s">
        <v>421</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446</v>
      </c>
      <c r="BP119" s="865"/>
      <c r="BQ119" s="866">
        <v>8120554</v>
      </c>
      <c r="BR119" s="832"/>
      <c r="BS119" s="832"/>
      <c r="BT119" s="832"/>
      <c r="BU119" s="832"/>
      <c r="BV119" s="832">
        <v>8231201</v>
      </c>
      <c r="BW119" s="832"/>
      <c r="BX119" s="832"/>
      <c r="BY119" s="832"/>
      <c r="BZ119" s="832"/>
      <c r="CA119" s="832">
        <v>8373529</v>
      </c>
      <c r="CB119" s="832"/>
      <c r="CC119" s="832"/>
      <c r="CD119" s="832"/>
      <c r="CE119" s="832"/>
      <c r="CF119" s="735"/>
      <c r="CG119" s="736"/>
      <c r="CH119" s="736"/>
      <c r="CI119" s="736"/>
      <c r="CJ119" s="821"/>
      <c r="CK119" s="915"/>
      <c r="CL119" s="810"/>
      <c r="CM119" s="825" t="s">
        <v>447</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10268</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424</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448</v>
      </c>
      <c r="AV120" s="868"/>
      <c r="AW120" s="868"/>
      <c r="AX120" s="868"/>
      <c r="AY120" s="869"/>
      <c r="AZ120" s="847" t="s">
        <v>449</v>
      </c>
      <c r="BA120" s="795"/>
      <c r="BB120" s="795"/>
      <c r="BC120" s="795"/>
      <c r="BD120" s="795"/>
      <c r="BE120" s="795"/>
      <c r="BF120" s="795"/>
      <c r="BG120" s="795"/>
      <c r="BH120" s="795"/>
      <c r="BI120" s="795"/>
      <c r="BJ120" s="795"/>
      <c r="BK120" s="795"/>
      <c r="BL120" s="795"/>
      <c r="BM120" s="795"/>
      <c r="BN120" s="795"/>
      <c r="BO120" s="795"/>
      <c r="BP120" s="796"/>
      <c r="BQ120" s="848">
        <v>3317333</v>
      </c>
      <c r="BR120" s="829"/>
      <c r="BS120" s="829"/>
      <c r="BT120" s="829"/>
      <c r="BU120" s="829"/>
      <c r="BV120" s="829">
        <v>3468239</v>
      </c>
      <c r="BW120" s="829"/>
      <c r="BX120" s="829"/>
      <c r="BY120" s="829"/>
      <c r="BZ120" s="829"/>
      <c r="CA120" s="829">
        <v>3705129</v>
      </c>
      <c r="CB120" s="829"/>
      <c r="CC120" s="829"/>
      <c r="CD120" s="829"/>
      <c r="CE120" s="829"/>
      <c r="CF120" s="853">
        <v>191.9</v>
      </c>
      <c r="CG120" s="854"/>
      <c r="CH120" s="854"/>
      <c r="CI120" s="854"/>
      <c r="CJ120" s="854"/>
      <c r="CK120" s="855" t="s">
        <v>450</v>
      </c>
      <c r="CL120" s="839"/>
      <c r="CM120" s="839"/>
      <c r="CN120" s="839"/>
      <c r="CO120" s="840"/>
      <c r="CP120" s="859" t="s">
        <v>396</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923604</v>
      </c>
      <c r="DR120" s="829"/>
      <c r="DS120" s="829"/>
      <c r="DT120" s="829"/>
      <c r="DU120" s="829"/>
      <c r="DV120" s="830">
        <v>47.8</v>
      </c>
      <c r="DW120" s="830"/>
      <c r="DX120" s="830"/>
      <c r="DY120" s="830"/>
      <c r="DZ120" s="831"/>
    </row>
    <row r="121" spans="1:130" s="212" customFormat="1" ht="26.25" customHeight="1" x14ac:dyDescent="0.15">
      <c r="A121" s="807"/>
      <c r="B121" s="808"/>
      <c r="C121" s="850" t="s">
        <v>451</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452</v>
      </c>
      <c r="BA121" s="739"/>
      <c r="BB121" s="739"/>
      <c r="BC121" s="739"/>
      <c r="BD121" s="739"/>
      <c r="BE121" s="739"/>
      <c r="BF121" s="739"/>
      <c r="BG121" s="739"/>
      <c r="BH121" s="739"/>
      <c r="BI121" s="739"/>
      <c r="BJ121" s="739"/>
      <c r="BK121" s="739"/>
      <c r="BL121" s="739"/>
      <c r="BM121" s="739"/>
      <c r="BN121" s="739"/>
      <c r="BO121" s="739"/>
      <c r="BP121" s="740"/>
      <c r="BQ121" s="803">
        <v>427522</v>
      </c>
      <c r="BR121" s="804"/>
      <c r="BS121" s="804"/>
      <c r="BT121" s="804"/>
      <c r="BU121" s="804"/>
      <c r="BV121" s="804">
        <v>452611</v>
      </c>
      <c r="BW121" s="804"/>
      <c r="BX121" s="804"/>
      <c r="BY121" s="804"/>
      <c r="BZ121" s="804"/>
      <c r="CA121" s="804">
        <v>506891</v>
      </c>
      <c r="CB121" s="804"/>
      <c r="CC121" s="804"/>
      <c r="CD121" s="804"/>
      <c r="CE121" s="804"/>
      <c r="CF121" s="862">
        <v>26.3</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701444</v>
      </c>
      <c r="DH121" s="804"/>
      <c r="DI121" s="804"/>
      <c r="DJ121" s="804"/>
      <c r="DK121" s="804"/>
      <c r="DL121" s="804">
        <v>671315</v>
      </c>
      <c r="DM121" s="804"/>
      <c r="DN121" s="804"/>
      <c r="DO121" s="804"/>
      <c r="DP121" s="804"/>
      <c r="DQ121" s="804">
        <v>743980</v>
      </c>
      <c r="DR121" s="804"/>
      <c r="DS121" s="804"/>
      <c r="DT121" s="804"/>
      <c r="DU121" s="804"/>
      <c r="DV121" s="781">
        <v>38.5</v>
      </c>
      <c r="DW121" s="781"/>
      <c r="DX121" s="781"/>
      <c r="DY121" s="781"/>
      <c r="DZ121" s="782"/>
    </row>
    <row r="122" spans="1:130" s="212" customFormat="1" ht="26.25" customHeight="1" x14ac:dyDescent="0.15">
      <c r="A122" s="807"/>
      <c r="B122" s="808"/>
      <c r="C122" s="802" t="s">
        <v>434</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453</v>
      </c>
      <c r="BA122" s="826"/>
      <c r="BB122" s="826"/>
      <c r="BC122" s="826"/>
      <c r="BD122" s="826"/>
      <c r="BE122" s="826"/>
      <c r="BF122" s="826"/>
      <c r="BG122" s="826"/>
      <c r="BH122" s="826"/>
      <c r="BI122" s="826"/>
      <c r="BJ122" s="826"/>
      <c r="BK122" s="826"/>
      <c r="BL122" s="826"/>
      <c r="BM122" s="826"/>
      <c r="BN122" s="826"/>
      <c r="BO122" s="826"/>
      <c r="BP122" s="827"/>
      <c r="BQ122" s="866">
        <v>4912448</v>
      </c>
      <c r="BR122" s="832"/>
      <c r="BS122" s="832"/>
      <c r="BT122" s="832"/>
      <c r="BU122" s="832"/>
      <c r="BV122" s="832">
        <v>5291890</v>
      </c>
      <c r="BW122" s="832"/>
      <c r="BX122" s="832"/>
      <c r="BY122" s="832"/>
      <c r="BZ122" s="832"/>
      <c r="CA122" s="832">
        <v>5006100</v>
      </c>
      <c r="CB122" s="832"/>
      <c r="CC122" s="832"/>
      <c r="CD122" s="832"/>
      <c r="CE122" s="832"/>
      <c r="CF122" s="833">
        <v>259.3</v>
      </c>
      <c r="CG122" s="834"/>
      <c r="CH122" s="834"/>
      <c r="CI122" s="834"/>
      <c r="CJ122" s="834"/>
      <c r="CK122" s="856"/>
      <c r="CL122" s="842"/>
      <c r="CM122" s="842"/>
      <c r="CN122" s="842"/>
      <c r="CO122" s="843"/>
      <c r="CP122" s="822" t="s">
        <v>397</v>
      </c>
      <c r="CQ122" s="823"/>
      <c r="CR122" s="823"/>
      <c r="CS122" s="823"/>
      <c r="CT122" s="823"/>
      <c r="CU122" s="823"/>
      <c r="CV122" s="823"/>
      <c r="CW122" s="823"/>
      <c r="CX122" s="823"/>
      <c r="CY122" s="823"/>
      <c r="CZ122" s="823"/>
      <c r="DA122" s="823"/>
      <c r="DB122" s="823"/>
      <c r="DC122" s="823"/>
      <c r="DD122" s="823"/>
      <c r="DE122" s="823"/>
      <c r="DF122" s="824"/>
      <c r="DG122" s="803">
        <v>204230</v>
      </c>
      <c r="DH122" s="804"/>
      <c r="DI122" s="804"/>
      <c r="DJ122" s="804"/>
      <c r="DK122" s="804"/>
      <c r="DL122" s="804">
        <v>162471</v>
      </c>
      <c r="DM122" s="804"/>
      <c r="DN122" s="804"/>
      <c r="DO122" s="804"/>
      <c r="DP122" s="804"/>
      <c r="DQ122" s="804">
        <v>127318</v>
      </c>
      <c r="DR122" s="804"/>
      <c r="DS122" s="804"/>
      <c r="DT122" s="804"/>
      <c r="DU122" s="804"/>
      <c r="DV122" s="781">
        <v>6.6</v>
      </c>
      <c r="DW122" s="781"/>
      <c r="DX122" s="781"/>
      <c r="DY122" s="781"/>
      <c r="DZ122" s="782"/>
    </row>
    <row r="123" spans="1:130" s="212" customFormat="1" ht="26.25" customHeight="1" x14ac:dyDescent="0.15">
      <c r="A123" s="807"/>
      <c r="B123" s="808"/>
      <c r="C123" s="802" t="s">
        <v>440</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454</v>
      </c>
      <c r="BP123" s="865"/>
      <c r="BQ123" s="819">
        <v>8657303</v>
      </c>
      <c r="BR123" s="820"/>
      <c r="BS123" s="820"/>
      <c r="BT123" s="820"/>
      <c r="BU123" s="820"/>
      <c r="BV123" s="820">
        <v>9212740</v>
      </c>
      <c r="BW123" s="820"/>
      <c r="BX123" s="820"/>
      <c r="BY123" s="820"/>
      <c r="BZ123" s="820"/>
      <c r="CA123" s="820">
        <v>9218120</v>
      </c>
      <c r="CB123" s="820"/>
      <c r="CC123" s="820"/>
      <c r="CD123" s="820"/>
      <c r="CE123" s="820"/>
      <c r="CF123" s="735"/>
      <c r="CG123" s="736"/>
      <c r="CH123" s="736"/>
      <c r="CI123" s="736"/>
      <c r="CJ123" s="821"/>
      <c r="CK123" s="856"/>
      <c r="CL123" s="842"/>
      <c r="CM123" s="842"/>
      <c r="CN123" s="842"/>
      <c r="CO123" s="843"/>
      <c r="CP123" s="822" t="s">
        <v>393</v>
      </c>
      <c r="CQ123" s="823"/>
      <c r="CR123" s="823"/>
      <c r="CS123" s="823"/>
      <c r="CT123" s="823"/>
      <c r="CU123" s="823"/>
      <c r="CV123" s="823"/>
      <c r="CW123" s="823"/>
      <c r="CX123" s="823"/>
      <c r="CY123" s="823"/>
      <c r="CZ123" s="823"/>
      <c r="DA123" s="823"/>
      <c r="DB123" s="823"/>
      <c r="DC123" s="823"/>
      <c r="DD123" s="823"/>
      <c r="DE123" s="823"/>
      <c r="DF123" s="824"/>
      <c r="DG123" s="766">
        <v>4379</v>
      </c>
      <c r="DH123" s="767"/>
      <c r="DI123" s="767"/>
      <c r="DJ123" s="767"/>
      <c r="DK123" s="768"/>
      <c r="DL123" s="769">
        <v>3933</v>
      </c>
      <c r="DM123" s="767"/>
      <c r="DN123" s="767"/>
      <c r="DO123" s="767"/>
      <c r="DP123" s="768"/>
      <c r="DQ123" s="769">
        <v>4019</v>
      </c>
      <c r="DR123" s="767"/>
      <c r="DS123" s="767"/>
      <c r="DT123" s="767"/>
      <c r="DU123" s="768"/>
      <c r="DV123" s="811">
        <v>0.2</v>
      </c>
      <c r="DW123" s="812"/>
      <c r="DX123" s="812"/>
      <c r="DY123" s="812"/>
      <c r="DZ123" s="813"/>
    </row>
    <row r="124" spans="1:130" s="212" customFormat="1" ht="26.25" customHeight="1" thickBot="1" x14ac:dyDescent="0.2">
      <c r="A124" s="807"/>
      <c r="B124" s="808"/>
      <c r="C124" s="802" t="s">
        <v>443</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455</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456</v>
      </c>
      <c r="CQ124" s="823"/>
      <c r="CR124" s="823"/>
      <c r="CS124" s="823"/>
      <c r="CT124" s="823"/>
      <c r="CU124" s="823"/>
      <c r="CV124" s="823"/>
      <c r="CW124" s="823"/>
      <c r="CX124" s="823"/>
      <c r="CY124" s="823"/>
      <c r="CZ124" s="823"/>
      <c r="DA124" s="823"/>
      <c r="DB124" s="823"/>
      <c r="DC124" s="823"/>
      <c r="DD124" s="823"/>
      <c r="DE124" s="823"/>
      <c r="DF124" s="824"/>
      <c r="DG124" s="750">
        <v>828716</v>
      </c>
      <c r="DH124" s="751"/>
      <c r="DI124" s="751"/>
      <c r="DJ124" s="751"/>
      <c r="DK124" s="752"/>
      <c r="DL124" s="753">
        <v>880371</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445</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457</v>
      </c>
      <c r="CL125" s="839"/>
      <c r="CM125" s="839"/>
      <c r="CN125" s="839"/>
      <c r="CO125" s="840"/>
      <c r="CP125" s="847" t="s">
        <v>458</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447</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10278</v>
      </c>
      <c r="AB126" s="767"/>
      <c r="AC126" s="767"/>
      <c r="AD126" s="767"/>
      <c r="AE126" s="768"/>
      <c r="AF126" s="769">
        <v>10268</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459</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460</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48</v>
      </c>
      <c r="AB127" s="767"/>
      <c r="AC127" s="767"/>
      <c r="AD127" s="767"/>
      <c r="AE127" s="768"/>
      <c r="AF127" s="769">
        <v>29</v>
      </c>
      <c r="AG127" s="767"/>
      <c r="AH127" s="767"/>
      <c r="AI127" s="767"/>
      <c r="AJ127" s="768"/>
      <c r="AK127" s="769">
        <v>15</v>
      </c>
      <c r="AL127" s="767"/>
      <c r="AM127" s="767"/>
      <c r="AN127" s="767"/>
      <c r="AO127" s="768"/>
      <c r="AP127" s="811">
        <v>0</v>
      </c>
      <c r="AQ127" s="812"/>
      <c r="AR127" s="812"/>
      <c r="AS127" s="812"/>
      <c r="AT127" s="813"/>
      <c r="AU127" s="214"/>
      <c r="AV127" s="214"/>
      <c r="AW127" s="214"/>
      <c r="AX127" s="828" t="s">
        <v>461</v>
      </c>
      <c r="AY127" s="799"/>
      <c r="AZ127" s="799"/>
      <c r="BA127" s="799"/>
      <c r="BB127" s="799"/>
      <c r="BC127" s="799"/>
      <c r="BD127" s="799"/>
      <c r="BE127" s="800"/>
      <c r="BF127" s="798" t="s">
        <v>462</v>
      </c>
      <c r="BG127" s="799"/>
      <c r="BH127" s="799"/>
      <c r="BI127" s="799"/>
      <c r="BJ127" s="799"/>
      <c r="BK127" s="799"/>
      <c r="BL127" s="800"/>
      <c r="BM127" s="798" t="s">
        <v>463</v>
      </c>
      <c r="BN127" s="799"/>
      <c r="BO127" s="799"/>
      <c r="BP127" s="799"/>
      <c r="BQ127" s="799"/>
      <c r="BR127" s="799"/>
      <c r="BS127" s="800"/>
      <c r="BT127" s="798" t="s">
        <v>464</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465</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466</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467</v>
      </c>
      <c r="X128" s="785"/>
      <c r="Y128" s="785"/>
      <c r="Z128" s="786"/>
      <c r="AA128" s="787">
        <v>77522</v>
      </c>
      <c r="AB128" s="788"/>
      <c r="AC128" s="788"/>
      <c r="AD128" s="788"/>
      <c r="AE128" s="789"/>
      <c r="AF128" s="790">
        <v>86268</v>
      </c>
      <c r="AG128" s="788"/>
      <c r="AH128" s="788"/>
      <c r="AI128" s="788"/>
      <c r="AJ128" s="789"/>
      <c r="AK128" s="790">
        <v>76510</v>
      </c>
      <c r="AL128" s="788"/>
      <c r="AM128" s="788"/>
      <c r="AN128" s="788"/>
      <c r="AO128" s="789"/>
      <c r="AP128" s="791"/>
      <c r="AQ128" s="792"/>
      <c r="AR128" s="792"/>
      <c r="AS128" s="792"/>
      <c r="AT128" s="793"/>
      <c r="AU128" s="214"/>
      <c r="AV128" s="214"/>
      <c r="AW128" s="214"/>
      <c r="AX128" s="794" t="s">
        <v>468</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469</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470</v>
      </c>
      <c r="X129" s="764"/>
      <c r="Y129" s="764"/>
      <c r="Z129" s="765"/>
      <c r="AA129" s="766">
        <v>2515507</v>
      </c>
      <c r="AB129" s="767"/>
      <c r="AC129" s="767"/>
      <c r="AD129" s="767"/>
      <c r="AE129" s="768"/>
      <c r="AF129" s="769">
        <v>2502888</v>
      </c>
      <c r="AG129" s="767"/>
      <c r="AH129" s="767"/>
      <c r="AI129" s="767"/>
      <c r="AJ129" s="768"/>
      <c r="AK129" s="769">
        <v>2484986</v>
      </c>
      <c r="AL129" s="767"/>
      <c r="AM129" s="767"/>
      <c r="AN129" s="767"/>
      <c r="AO129" s="768"/>
      <c r="AP129" s="770"/>
      <c r="AQ129" s="771"/>
      <c r="AR129" s="771"/>
      <c r="AS129" s="771"/>
      <c r="AT129" s="772"/>
      <c r="AU129" s="215"/>
      <c r="AV129" s="215"/>
      <c r="AW129" s="215"/>
      <c r="AX129" s="738" t="s">
        <v>471</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472</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473</v>
      </c>
      <c r="X130" s="764"/>
      <c r="Y130" s="764"/>
      <c r="Z130" s="765"/>
      <c r="AA130" s="766">
        <v>551941</v>
      </c>
      <c r="AB130" s="767"/>
      <c r="AC130" s="767"/>
      <c r="AD130" s="767"/>
      <c r="AE130" s="768"/>
      <c r="AF130" s="769">
        <v>557672</v>
      </c>
      <c r="AG130" s="767"/>
      <c r="AH130" s="767"/>
      <c r="AI130" s="767"/>
      <c r="AJ130" s="768"/>
      <c r="AK130" s="769">
        <v>554428</v>
      </c>
      <c r="AL130" s="767"/>
      <c r="AM130" s="767"/>
      <c r="AN130" s="767"/>
      <c r="AO130" s="768"/>
      <c r="AP130" s="770"/>
      <c r="AQ130" s="771"/>
      <c r="AR130" s="771"/>
      <c r="AS130" s="771"/>
      <c r="AT130" s="772"/>
      <c r="AU130" s="215"/>
      <c r="AV130" s="215"/>
      <c r="AW130" s="215"/>
      <c r="AX130" s="738" t="s">
        <v>474</v>
      </c>
      <c r="AY130" s="739"/>
      <c r="AZ130" s="739"/>
      <c r="BA130" s="739"/>
      <c r="BB130" s="739"/>
      <c r="BC130" s="739"/>
      <c r="BD130" s="739"/>
      <c r="BE130" s="740"/>
      <c r="BF130" s="741">
        <v>12.8</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475</v>
      </c>
      <c r="X131" s="748"/>
      <c r="Y131" s="748"/>
      <c r="Z131" s="749"/>
      <c r="AA131" s="750">
        <v>1963566</v>
      </c>
      <c r="AB131" s="751"/>
      <c r="AC131" s="751"/>
      <c r="AD131" s="751"/>
      <c r="AE131" s="752"/>
      <c r="AF131" s="753">
        <v>1945216</v>
      </c>
      <c r="AG131" s="751"/>
      <c r="AH131" s="751"/>
      <c r="AI131" s="751"/>
      <c r="AJ131" s="752"/>
      <c r="AK131" s="753">
        <v>1930558</v>
      </c>
      <c r="AL131" s="751"/>
      <c r="AM131" s="751"/>
      <c r="AN131" s="751"/>
      <c r="AO131" s="752"/>
      <c r="AP131" s="754"/>
      <c r="AQ131" s="755"/>
      <c r="AR131" s="755"/>
      <c r="AS131" s="755"/>
      <c r="AT131" s="756"/>
      <c r="AU131" s="215"/>
      <c r="AV131" s="215"/>
      <c r="AW131" s="215"/>
      <c r="AX131" s="716" t="s">
        <v>476</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477</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478</v>
      </c>
      <c r="W132" s="729"/>
      <c r="X132" s="729"/>
      <c r="Y132" s="729"/>
      <c r="Z132" s="730"/>
      <c r="AA132" s="731">
        <v>13.87359</v>
      </c>
      <c r="AB132" s="732"/>
      <c r="AC132" s="732"/>
      <c r="AD132" s="732"/>
      <c r="AE132" s="733"/>
      <c r="AF132" s="734">
        <v>12.166930000000001</v>
      </c>
      <c r="AG132" s="732"/>
      <c r="AH132" s="732"/>
      <c r="AI132" s="732"/>
      <c r="AJ132" s="733"/>
      <c r="AK132" s="734">
        <v>12.39232</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479</v>
      </c>
      <c r="W133" s="708"/>
      <c r="X133" s="708"/>
      <c r="Y133" s="708"/>
      <c r="Z133" s="709"/>
      <c r="AA133" s="710">
        <v>14.6</v>
      </c>
      <c r="AB133" s="711"/>
      <c r="AC133" s="711"/>
      <c r="AD133" s="711"/>
      <c r="AE133" s="712"/>
      <c r="AF133" s="710">
        <v>13.7</v>
      </c>
      <c r="AG133" s="711"/>
      <c r="AH133" s="711"/>
      <c r="AI133" s="711"/>
      <c r="AJ133" s="712"/>
      <c r="AK133" s="710">
        <v>12.8</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kloyfG/0Z2+BZaOjd4ubrQLO6E0FrNb9UO2QnRfqI0Ocut+L4gtc97Tmu4KXtbaBk235fxHt4y0pqZkhQHiHzw==" saltValue="4ME4PavsAImtf7iAKsuO+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73"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480</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t0DC68wk9tOWfgyED6nanpNXoBiPixqQt+YwXRtzpE/0cRKkST/1itdpZNnxWtew8mG6AAXZtAwBxBHuf8DRlQ==" saltValue="eH+uZ4vJ5U/SPBRO2k42j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46"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vKc/udegjowDpHu9pFIrW1skpFBdUXyi1wjjhArkljj0GgJUAjRkIYy7fUcMf8byrGSyL0mr/UK8aF3jEMWVQ==" saltValue="bC+kMCpCesNm4xKkfV1Ox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4" zoomScale="85" zoomScaleSheetLayoutView="8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481</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482</v>
      </c>
      <c r="AL6" s="248"/>
      <c r="AM6" s="248"/>
      <c r="AN6" s="248"/>
    </row>
    <row r="7" spans="1:46" ht="13.5" customHeight="1" x14ac:dyDescent="0.15">
      <c r="A7" s="247"/>
      <c r="AK7" s="250"/>
      <c r="AL7" s="251"/>
      <c r="AM7" s="251"/>
      <c r="AN7" s="252"/>
      <c r="AO7" s="1105" t="s">
        <v>483</v>
      </c>
      <c r="AP7" s="253"/>
      <c r="AQ7" s="254" t="s">
        <v>484</v>
      </c>
      <c r="AR7" s="255"/>
    </row>
    <row r="8" spans="1:46" x14ac:dyDescent="0.15">
      <c r="A8" s="247"/>
      <c r="AK8" s="256"/>
      <c r="AL8" s="257"/>
      <c r="AM8" s="257"/>
      <c r="AN8" s="258"/>
      <c r="AO8" s="1106"/>
      <c r="AP8" s="259" t="s">
        <v>485</v>
      </c>
      <c r="AQ8" s="260" t="s">
        <v>486</v>
      </c>
      <c r="AR8" s="261" t="s">
        <v>487</v>
      </c>
    </row>
    <row r="9" spans="1:46" x14ac:dyDescent="0.15">
      <c r="A9" s="247"/>
      <c r="AK9" s="1117" t="s">
        <v>488</v>
      </c>
      <c r="AL9" s="1118"/>
      <c r="AM9" s="1118"/>
      <c r="AN9" s="1119"/>
      <c r="AO9" s="262">
        <v>610952</v>
      </c>
      <c r="AP9" s="262">
        <v>284032</v>
      </c>
      <c r="AQ9" s="263">
        <v>263788</v>
      </c>
      <c r="AR9" s="264">
        <v>7.7</v>
      </c>
    </row>
    <row r="10" spans="1:46" ht="13.5" customHeight="1" x14ac:dyDescent="0.15">
      <c r="A10" s="247"/>
      <c r="AK10" s="1117" t="s">
        <v>489</v>
      </c>
      <c r="AL10" s="1118"/>
      <c r="AM10" s="1118"/>
      <c r="AN10" s="1119"/>
      <c r="AO10" s="265">
        <v>168357</v>
      </c>
      <c r="AP10" s="265">
        <v>78269</v>
      </c>
      <c r="AQ10" s="266">
        <v>39680</v>
      </c>
      <c r="AR10" s="267">
        <v>97.3</v>
      </c>
    </row>
    <row r="11" spans="1:46" ht="13.5" customHeight="1" x14ac:dyDescent="0.15">
      <c r="A11" s="247"/>
      <c r="AK11" s="1117" t="s">
        <v>490</v>
      </c>
      <c r="AL11" s="1118"/>
      <c r="AM11" s="1118"/>
      <c r="AN11" s="1119"/>
      <c r="AO11" s="265" t="s">
        <v>491</v>
      </c>
      <c r="AP11" s="265" t="s">
        <v>491</v>
      </c>
      <c r="AQ11" s="266">
        <v>4557</v>
      </c>
      <c r="AR11" s="267" t="s">
        <v>491</v>
      </c>
    </row>
    <row r="12" spans="1:46" ht="13.5" customHeight="1" x14ac:dyDescent="0.15">
      <c r="A12" s="247"/>
      <c r="AK12" s="1117" t="s">
        <v>492</v>
      </c>
      <c r="AL12" s="1118"/>
      <c r="AM12" s="1118"/>
      <c r="AN12" s="1119"/>
      <c r="AO12" s="265" t="s">
        <v>491</v>
      </c>
      <c r="AP12" s="265" t="s">
        <v>491</v>
      </c>
      <c r="AQ12" s="266" t="s">
        <v>491</v>
      </c>
      <c r="AR12" s="267" t="s">
        <v>491</v>
      </c>
    </row>
    <row r="13" spans="1:46" ht="13.5" customHeight="1" x14ac:dyDescent="0.15">
      <c r="A13" s="247"/>
      <c r="AK13" s="1117" t="s">
        <v>493</v>
      </c>
      <c r="AL13" s="1118"/>
      <c r="AM13" s="1118"/>
      <c r="AN13" s="1119"/>
      <c r="AO13" s="265">
        <v>277709</v>
      </c>
      <c r="AP13" s="265">
        <v>129107</v>
      </c>
      <c r="AQ13" s="266">
        <v>12917</v>
      </c>
      <c r="AR13" s="267">
        <v>899.5</v>
      </c>
    </row>
    <row r="14" spans="1:46" ht="13.5" customHeight="1" x14ac:dyDescent="0.15">
      <c r="A14" s="247"/>
      <c r="AK14" s="1117" t="s">
        <v>494</v>
      </c>
      <c r="AL14" s="1118"/>
      <c r="AM14" s="1118"/>
      <c r="AN14" s="1119"/>
      <c r="AO14" s="265">
        <v>15037</v>
      </c>
      <c r="AP14" s="265">
        <v>6991</v>
      </c>
      <c r="AQ14" s="266">
        <v>4746</v>
      </c>
      <c r="AR14" s="267">
        <v>47.3</v>
      </c>
    </row>
    <row r="15" spans="1:46" ht="13.5" customHeight="1" x14ac:dyDescent="0.15">
      <c r="A15" s="247"/>
      <c r="AK15" s="1120" t="s">
        <v>495</v>
      </c>
      <c r="AL15" s="1121"/>
      <c r="AM15" s="1121"/>
      <c r="AN15" s="1122"/>
      <c r="AO15" s="265">
        <v>-24484</v>
      </c>
      <c r="AP15" s="265">
        <v>-11383</v>
      </c>
      <c r="AQ15" s="266">
        <v>-12765</v>
      </c>
      <c r="AR15" s="267">
        <v>-10.8</v>
      </c>
    </row>
    <row r="16" spans="1:46" x14ac:dyDescent="0.15">
      <c r="A16" s="247"/>
      <c r="AK16" s="1120" t="s">
        <v>177</v>
      </c>
      <c r="AL16" s="1121"/>
      <c r="AM16" s="1121"/>
      <c r="AN16" s="1122"/>
      <c r="AO16" s="265">
        <v>1047571</v>
      </c>
      <c r="AP16" s="265">
        <v>487016</v>
      </c>
      <c r="AQ16" s="266">
        <v>312922</v>
      </c>
      <c r="AR16" s="267">
        <v>55.6</v>
      </c>
    </row>
    <row r="17" spans="1:46" x14ac:dyDescent="0.15">
      <c r="A17" s="247"/>
    </row>
    <row r="18" spans="1:46" x14ac:dyDescent="0.15">
      <c r="A18" s="247"/>
      <c r="AQ18" s="268"/>
      <c r="AR18" s="268"/>
    </row>
    <row r="19" spans="1:46" x14ac:dyDescent="0.15">
      <c r="A19" s="247"/>
      <c r="AK19" s="243" t="s">
        <v>496</v>
      </c>
    </row>
    <row r="20" spans="1:46" x14ac:dyDescent="0.15">
      <c r="A20" s="247"/>
      <c r="AK20" s="269"/>
      <c r="AL20" s="270"/>
      <c r="AM20" s="270"/>
      <c r="AN20" s="271"/>
      <c r="AO20" s="272" t="s">
        <v>497</v>
      </c>
      <c r="AP20" s="273" t="s">
        <v>498</v>
      </c>
      <c r="AQ20" s="274" t="s">
        <v>499</v>
      </c>
      <c r="AR20" s="275"/>
    </row>
    <row r="21" spans="1:46" s="248" customFormat="1" x14ac:dyDescent="0.15">
      <c r="A21" s="276"/>
      <c r="AK21" s="1123" t="s">
        <v>500</v>
      </c>
      <c r="AL21" s="1124"/>
      <c r="AM21" s="1124"/>
      <c r="AN21" s="1125"/>
      <c r="AO21" s="277">
        <v>26.96</v>
      </c>
      <c r="AP21" s="278">
        <v>24.75</v>
      </c>
      <c r="AQ21" s="279">
        <v>2.21</v>
      </c>
      <c r="AS21" s="280"/>
      <c r="AT21" s="276"/>
    </row>
    <row r="22" spans="1:46" s="248" customFormat="1" x14ac:dyDescent="0.15">
      <c r="A22" s="276"/>
      <c r="AK22" s="1123" t="s">
        <v>501</v>
      </c>
      <c r="AL22" s="1124"/>
      <c r="AM22" s="1124"/>
      <c r="AN22" s="1125"/>
      <c r="AO22" s="281">
        <v>96</v>
      </c>
      <c r="AP22" s="282">
        <v>95.6</v>
      </c>
      <c r="AQ22" s="283">
        <v>0.4</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502</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503</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504</v>
      </c>
      <c r="AL29" s="248"/>
      <c r="AM29" s="248"/>
      <c r="AN29" s="248"/>
      <c r="AS29" s="290"/>
    </row>
    <row r="30" spans="1:46" ht="13.5" customHeight="1" x14ac:dyDescent="0.15">
      <c r="A30" s="247"/>
      <c r="AK30" s="250"/>
      <c r="AL30" s="251"/>
      <c r="AM30" s="251"/>
      <c r="AN30" s="252"/>
      <c r="AO30" s="1105" t="s">
        <v>483</v>
      </c>
      <c r="AP30" s="253"/>
      <c r="AQ30" s="254" t="s">
        <v>484</v>
      </c>
      <c r="AR30" s="255"/>
    </row>
    <row r="31" spans="1:46" x14ac:dyDescent="0.15">
      <c r="A31" s="247"/>
      <c r="AK31" s="256"/>
      <c r="AL31" s="257"/>
      <c r="AM31" s="257"/>
      <c r="AN31" s="258"/>
      <c r="AO31" s="1106"/>
      <c r="AP31" s="259" t="s">
        <v>485</v>
      </c>
      <c r="AQ31" s="260" t="s">
        <v>486</v>
      </c>
      <c r="AR31" s="261" t="s">
        <v>487</v>
      </c>
    </row>
    <row r="32" spans="1:46" ht="27" customHeight="1" x14ac:dyDescent="0.15">
      <c r="A32" s="247"/>
      <c r="AK32" s="1107" t="s">
        <v>505</v>
      </c>
      <c r="AL32" s="1108"/>
      <c r="AM32" s="1108"/>
      <c r="AN32" s="1109"/>
      <c r="AO32" s="291">
        <v>610109</v>
      </c>
      <c r="AP32" s="291">
        <v>283640</v>
      </c>
      <c r="AQ32" s="292">
        <v>170896</v>
      </c>
      <c r="AR32" s="293">
        <v>66</v>
      </c>
    </row>
    <row r="33" spans="1:46" ht="13.5" customHeight="1" x14ac:dyDescent="0.15">
      <c r="A33" s="247"/>
      <c r="AK33" s="1107" t="s">
        <v>506</v>
      </c>
      <c r="AL33" s="1108"/>
      <c r="AM33" s="1108"/>
      <c r="AN33" s="1109"/>
      <c r="AO33" s="291" t="s">
        <v>491</v>
      </c>
      <c r="AP33" s="291" t="s">
        <v>491</v>
      </c>
      <c r="AQ33" s="292" t="s">
        <v>491</v>
      </c>
      <c r="AR33" s="293" t="s">
        <v>491</v>
      </c>
    </row>
    <row r="34" spans="1:46" ht="27" customHeight="1" x14ac:dyDescent="0.15">
      <c r="A34" s="247"/>
      <c r="AK34" s="1107" t="s">
        <v>507</v>
      </c>
      <c r="AL34" s="1108"/>
      <c r="AM34" s="1108"/>
      <c r="AN34" s="1109"/>
      <c r="AO34" s="291" t="s">
        <v>491</v>
      </c>
      <c r="AP34" s="291" t="s">
        <v>491</v>
      </c>
      <c r="AQ34" s="292">
        <v>5</v>
      </c>
      <c r="AR34" s="293" t="s">
        <v>491</v>
      </c>
    </row>
    <row r="35" spans="1:46" ht="27" customHeight="1" x14ac:dyDescent="0.15">
      <c r="A35" s="247"/>
      <c r="AK35" s="1107" t="s">
        <v>508</v>
      </c>
      <c r="AL35" s="1108"/>
      <c r="AM35" s="1108"/>
      <c r="AN35" s="1109"/>
      <c r="AO35" s="291">
        <v>223270</v>
      </c>
      <c r="AP35" s="291">
        <v>103798</v>
      </c>
      <c r="AQ35" s="292">
        <v>33138</v>
      </c>
      <c r="AR35" s="293">
        <v>213.2</v>
      </c>
    </row>
    <row r="36" spans="1:46" ht="27" customHeight="1" x14ac:dyDescent="0.15">
      <c r="A36" s="247"/>
      <c r="AK36" s="1107" t="s">
        <v>509</v>
      </c>
      <c r="AL36" s="1108"/>
      <c r="AM36" s="1108"/>
      <c r="AN36" s="1109"/>
      <c r="AO36" s="291">
        <v>35664</v>
      </c>
      <c r="AP36" s="291">
        <v>16580</v>
      </c>
      <c r="AQ36" s="292">
        <v>2943</v>
      </c>
      <c r="AR36" s="293">
        <v>463.4</v>
      </c>
    </row>
    <row r="37" spans="1:46" ht="13.5" customHeight="1" x14ac:dyDescent="0.15">
      <c r="A37" s="247"/>
      <c r="AK37" s="1107" t="s">
        <v>510</v>
      </c>
      <c r="AL37" s="1108"/>
      <c r="AM37" s="1108"/>
      <c r="AN37" s="1109"/>
      <c r="AO37" s="291">
        <v>15</v>
      </c>
      <c r="AP37" s="291">
        <v>7</v>
      </c>
      <c r="AQ37" s="292">
        <v>1487</v>
      </c>
      <c r="AR37" s="293">
        <v>-99.5</v>
      </c>
    </row>
    <row r="38" spans="1:46" ht="27" customHeight="1" x14ac:dyDescent="0.15">
      <c r="A38" s="247"/>
      <c r="AK38" s="1110" t="s">
        <v>511</v>
      </c>
      <c r="AL38" s="1111"/>
      <c r="AM38" s="1111"/>
      <c r="AN38" s="1112"/>
      <c r="AO38" s="294">
        <v>1121</v>
      </c>
      <c r="AP38" s="294">
        <v>521</v>
      </c>
      <c r="AQ38" s="295">
        <v>60</v>
      </c>
      <c r="AR38" s="283">
        <v>768.3</v>
      </c>
      <c r="AS38" s="290"/>
    </row>
    <row r="39" spans="1:46" x14ac:dyDescent="0.15">
      <c r="A39" s="247"/>
      <c r="AK39" s="1110" t="s">
        <v>512</v>
      </c>
      <c r="AL39" s="1111"/>
      <c r="AM39" s="1111"/>
      <c r="AN39" s="1112"/>
      <c r="AO39" s="291">
        <v>-76510</v>
      </c>
      <c r="AP39" s="291">
        <v>-35570</v>
      </c>
      <c r="AQ39" s="292">
        <v>-8408</v>
      </c>
      <c r="AR39" s="293">
        <v>323</v>
      </c>
      <c r="AS39" s="290"/>
    </row>
    <row r="40" spans="1:46" ht="27" customHeight="1" x14ac:dyDescent="0.15">
      <c r="A40" s="247"/>
      <c r="AK40" s="1107" t="s">
        <v>513</v>
      </c>
      <c r="AL40" s="1108"/>
      <c r="AM40" s="1108"/>
      <c r="AN40" s="1109"/>
      <c r="AO40" s="291">
        <v>-554428</v>
      </c>
      <c r="AP40" s="291">
        <v>-257754</v>
      </c>
      <c r="AQ40" s="292">
        <v>-141122</v>
      </c>
      <c r="AR40" s="293">
        <v>82.6</v>
      </c>
      <c r="AS40" s="290"/>
    </row>
    <row r="41" spans="1:46" x14ac:dyDescent="0.15">
      <c r="A41" s="247"/>
      <c r="AK41" s="1113" t="s">
        <v>287</v>
      </c>
      <c r="AL41" s="1114"/>
      <c r="AM41" s="1114"/>
      <c r="AN41" s="1115"/>
      <c r="AO41" s="291">
        <v>239241</v>
      </c>
      <c r="AP41" s="291">
        <v>111223</v>
      </c>
      <c r="AQ41" s="292">
        <v>59000</v>
      </c>
      <c r="AR41" s="293">
        <v>88.5</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514</v>
      </c>
    </row>
    <row r="48" spans="1:46" x14ac:dyDescent="0.15">
      <c r="A48" s="247"/>
      <c r="AK48" s="301" t="s">
        <v>515</v>
      </c>
      <c r="AL48" s="301"/>
      <c r="AM48" s="301"/>
      <c r="AN48" s="301"/>
      <c r="AO48" s="301"/>
      <c r="AP48" s="301"/>
      <c r="AQ48" s="302"/>
      <c r="AR48" s="301"/>
    </row>
    <row r="49" spans="1:44" ht="13.5" customHeight="1" x14ac:dyDescent="0.15">
      <c r="A49" s="247"/>
      <c r="AK49" s="303"/>
      <c r="AL49" s="304"/>
      <c r="AM49" s="1100" t="s">
        <v>483</v>
      </c>
      <c r="AN49" s="1102" t="s">
        <v>516</v>
      </c>
      <c r="AO49" s="1103"/>
      <c r="AP49" s="1103"/>
      <c r="AQ49" s="1103"/>
      <c r="AR49" s="1104"/>
    </row>
    <row r="50" spans="1:44" x14ac:dyDescent="0.15">
      <c r="A50" s="247"/>
      <c r="AK50" s="305"/>
      <c r="AL50" s="306"/>
      <c r="AM50" s="1101"/>
      <c r="AN50" s="307" t="s">
        <v>517</v>
      </c>
      <c r="AO50" s="308" t="s">
        <v>518</v>
      </c>
      <c r="AP50" s="309" t="s">
        <v>519</v>
      </c>
      <c r="AQ50" s="310" t="s">
        <v>520</v>
      </c>
      <c r="AR50" s="311" t="s">
        <v>521</v>
      </c>
    </row>
    <row r="51" spans="1:44" x14ac:dyDescent="0.15">
      <c r="A51" s="247"/>
      <c r="AK51" s="303" t="s">
        <v>522</v>
      </c>
      <c r="AL51" s="304"/>
      <c r="AM51" s="312">
        <v>319572</v>
      </c>
      <c r="AN51" s="313">
        <v>133824</v>
      </c>
      <c r="AO51" s="314">
        <v>-45.4</v>
      </c>
      <c r="AP51" s="315">
        <v>301035</v>
      </c>
      <c r="AQ51" s="316">
        <v>12.2</v>
      </c>
      <c r="AR51" s="317">
        <v>-57.6</v>
      </c>
    </row>
    <row r="52" spans="1:44" x14ac:dyDescent="0.15">
      <c r="A52" s="247"/>
      <c r="AK52" s="318"/>
      <c r="AL52" s="319" t="s">
        <v>523</v>
      </c>
      <c r="AM52" s="320">
        <v>114122</v>
      </c>
      <c r="AN52" s="321">
        <v>47790</v>
      </c>
      <c r="AO52" s="322">
        <v>-8.6999999999999993</v>
      </c>
      <c r="AP52" s="323">
        <v>154376</v>
      </c>
      <c r="AQ52" s="324">
        <v>29.1</v>
      </c>
      <c r="AR52" s="325">
        <v>-37.799999999999997</v>
      </c>
    </row>
    <row r="53" spans="1:44" x14ac:dyDescent="0.15">
      <c r="A53" s="247"/>
      <c r="AK53" s="303" t="s">
        <v>524</v>
      </c>
      <c r="AL53" s="304"/>
      <c r="AM53" s="312">
        <v>465837</v>
      </c>
      <c r="AN53" s="313">
        <v>199673</v>
      </c>
      <c r="AO53" s="314">
        <v>49.2</v>
      </c>
      <c r="AP53" s="315">
        <v>277467</v>
      </c>
      <c r="AQ53" s="316">
        <v>-7.8</v>
      </c>
      <c r="AR53" s="317">
        <v>57</v>
      </c>
    </row>
    <row r="54" spans="1:44" x14ac:dyDescent="0.15">
      <c r="A54" s="247"/>
      <c r="AK54" s="318"/>
      <c r="AL54" s="319" t="s">
        <v>523</v>
      </c>
      <c r="AM54" s="320">
        <v>218803</v>
      </c>
      <c r="AN54" s="321">
        <v>93786</v>
      </c>
      <c r="AO54" s="322">
        <v>96.2</v>
      </c>
      <c r="AP54" s="323">
        <v>128378</v>
      </c>
      <c r="AQ54" s="324">
        <v>-16.8</v>
      </c>
      <c r="AR54" s="325">
        <v>113</v>
      </c>
    </row>
    <row r="55" spans="1:44" x14ac:dyDescent="0.15">
      <c r="A55" s="247"/>
      <c r="AK55" s="303" t="s">
        <v>525</v>
      </c>
      <c r="AL55" s="304"/>
      <c r="AM55" s="312">
        <v>658752</v>
      </c>
      <c r="AN55" s="313">
        <v>291612</v>
      </c>
      <c r="AO55" s="314">
        <v>46</v>
      </c>
      <c r="AP55" s="315">
        <v>282256</v>
      </c>
      <c r="AQ55" s="316">
        <v>1.7</v>
      </c>
      <c r="AR55" s="317">
        <v>44.3</v>
      </c>
    </row>
    <row r="56" spans="1:44" x14ac:dyDescent="0.15">
      <c r="A56" s="247"/>
      <c r="AK56" s="318"/>
      <c r="AL56" s="319" t="s">
        <v>523</v>
      </c>
      <c r="AM56" s="320">
        <v>299545</v>
      </c>
      <c r="AN56" s="321">
        <v>132601</v>
      </c>
      <c r="AO56" s="322">
        <v>41.4</v>
      </c>
      <c r="AP56" s="323">
        <v>145453</v>
      </c>
      <c r="AQ56" s="324">
        <v>13.3</v>
      </c>
      <c r="AR56" s="325">
        <v>28.1</v>
      </c>
    </row>
    <row r="57" spans="1:44" x14ac:dyDescent="0.15">
      <c r="A57" s="247"/>
      <c r="AK57" s="303" t="s">
        <v>526</v>
      </c>
      <c r="AL57" s="304"/>
      <c r="AM57" s="312">
        <v>1046627</v>
      </c>
      <c r="AN57" s="313">
        <v>477041</v>
      </c>
      <c r="AO57" s="314">
        <v>63.6</v>
      </c>
      <c r="AP57" s="315">
        <v>295341</v>
      </c>
      <c r="AQ57" s="316">
        <v>4.5999999999999996</v>
      </c>
      <c r="AR57" s="317">
        <v>59</v>
      </c>
    </row>
    <row r="58" spans="1:44" x14ac:dyDescent="0.15">
      <c r="A58" s="247"/>
      <c r="AK58" s="318"/>
      <c r="AL58" s="319" t="s">
        <v>523</v>
      </c>
      <c r="AM58" s="320">
        <v>748679</v>
      </c>
      <c r="AN58" s="321">
        <v>341239</v>
      </c>
      <c r="AO58" s="322">
        <v>157.30000000000001</v>
      </c>
      <c r="AP58" s="323">
        <v>137402</v>
      </c>
      <c r="AQ58" s="324">
        <v>-5.5</v>
      </c>
      <c r="AR58" s="325">
        <v>162.80000000000001</v>
      </c>
    </row>
    <row r="59" spans="1:44" x14ac:dyDescent="0.15">
      <c r="A59" s="247"/>
      <c r="AK59" s="303" t="s">
        <v>527</v>
      </c>
      <c r="AL59" s="304"/>
      <c r="AM59" s="312">
        <v>925818</v>
      </c>
      <c r="AN59" s="313">
        <v>430413</v>
      </c>
      <c r="AO59" s="314">
        <v>-9.8000000000000007</v>
      </c>
      <c r="AP59" s="315">
        <v>292845</v>
      </c>
      <c r="AQ59" s="316">
        <v>-0.8</v>
      </c>
      <c r="AR59" s="317">
        <v>-9</v>
      </c>
    </row>
    <row r="60" spans="1:44" x14ac:dyDescent="0.15">
      <c r="A60" s="247"/>
      <c r="AK60" s="318"/>
      <c r="AL60" s="319" t="s">
        <v>523</v>
      </c>
      <c r="AM60" s="320">
        <v>419432</v>
      </c>
      <c r="AN60" s="321">
        <v>194994</v>
      </c>
      <c r="AO60" s="322">
        <v>-42.9</v>
      </c>
      <c r="AP60" s="323">
        <v>143187</v>
      </c>
      <c r="AQ60" s="324">
        <v>4.2</v>
      </c>
      <c r="AR60" s="325">
        <v>-47.1</v>
      </c>
    </row>
    <row r="61" spans="1:44" x14ac:dyDescent="0.15">
      <c r="A61" s="247"/>
      <c r="AK61" s="303" t="s">
        <v>528</v>
      </c>
      <c r="AL61" s="326"/>
      <c r="AM61" s="312">
        <v>683321</v>
      </c>
      <c r="AN61" s="313">
        <v>306513</v>
      </c>
      <c r="AO61" s="314">
        <v>20.7</v>
      </c>
      <c r="AP61" s="315">
        <v>289789</v>
      </c>
      <c r="AQ61" s="327">
        <v>2</v>
      </c>
      <c r="AR61" s="317">
        <v>18.7</v>
      </c>
    </row>
    <row r="62" spans="1:44" x14ac:dyDescent="0.15">
      <c r="A62" s="247"/>
      <c r="AK62" s="318"/>
      <c r="AL62" s="319" t="s">
        <v>523</v>
      </c>
      <c r="AM62" s="320">
        <v>360116</v>
      </c>
      <c r="AN62" s="321">
        <v>162082</v>
      </c>
      <c r="AO62" s="322">
        <v>48.7</v>
      </c>
      <c r="AP62" s="323">
        <v>141759</v>
      </c>
      <c r="AQ62" s="324">
        <v>4.9000000000000004</v>
      </c>
      <c r="AR62" s="325">
        <v>43.8</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Ud1N0V93Ye8XWhEXCXfHZd8d5mt727G5B5vBVYM+EVXv4GF5eviocnlfpMkUb/x8ysvyncyIgDhbsJr8IWSCgw==" saltValue="GtDXaIhXPEheKNilEcm9k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7" zoomScale="85" zoomScaleNormal="8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480</v>
      </c>
    </row>
    <row r="121" spans="125:125" ht="13.5" hidden="1" customHeight="1" x14ac:dyDescent="0.15">
      <c r="DU121" s="241"/>
    </row>
  </sheetData>
  <sheetProtection algorithmName="SHA-512" hashValue="sBSfr1pPSBibhX7+LZAqC6v//VozZ8mHi0O8Wu5JpG5CtabsKPtyDNuw5klBWyYTeRyOlQ8baA9Xk2J11KVXwQ==" saltValue="1uvXd970NJFzymqG8CptD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G77"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480</v>
      </c>
    </row>
  </sheetData>
  <sheetProtection algorithmName="SHA-512" hashValue="k3WYdHkFCtOpDtp1AKmxDcEe938spreWFUzPwOWvfG2rTs0wrcbCw776bEGWFF8L6YT6SZ/oMqiSMr++P7uIRA==" saltValue="u/9iDvWDZEYaySZz05zG1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3"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26" t="s">
        <v>3</v>
      </c>
      <c r="D47" s="1126"/>
      <c r="E47" s="1127"/>
      <c r="F47" s="11">
        <v>33.47</v>
      </c>
      <c r="G47" s="12">
        <v>38.67</v>
      </c>
      <c r="H47" s="12">
        <v>43.93</v>
      </c>
      <c r="I47" s="12">
        <v>47.13</v>
      </c>
      <c r="J47" s="13">
        <v>50.71</v>
      </c>
    </row>
    <row r="48" spans="2:10" ht="57.75" customHeight="1" x14ac:dyDescent="0.15">
      <c r="B48" s="14"/>
      <c r="C48" s="1128" t="s">
        <v>4</v>
      </c>
      <c r="D48" s="1128"/>
      <c r="E48" s="1129"/>
      <c r="F48" s="15">
        <v>1.1100000000000001</v>
      </c>
      <c r="G48" s="16">
        <v>2.5499999999999998</v>
      </c>
      <c r="H48" s="16">
        <v>2.4500000000000002</v>
      </c>
      <c r="I48" s="16">
        <v>6.77</v>
      </c>
      <c r="J48" s="17">
        <v>5.0599999999999996</v>
      </c>
    </row>
    <row r="49" spans="2:10" ht="57.75" customHeight="1" thickBot="1" x14ac:dyDescent="0.2">
      <c r="B49" s="18"/>
      <c r="C49" s="1130" t="s">
        <v>5</v>
      </c>
      <c r="D49" s="1130"/>
      <c r="E49" s="1131"/>
      <c r="F49" s="19" t="s">
        <v>535</v>
      </c>
      <c r="G49" s="20">
        <v>8.1300000000000008</v>
      </c>
      <c r="H49" s="20">
        <v>4</v>
      </c>
      <c r="I49" s="20">
        <v>7.28</v>
      </c>
      <c r="J49" s="21">
        <v>1.49</v>
      </c>
    </row>
    <row r="50" spans="2:10" x14ac:dyDescent="0.15"/>
  </sheetData>
  <sheetProtection algorithmName="SHA-512" hashValue="z+c+hCaykuHUAMCOYvgbZRjnbUaVep6FhzhJ9ZwSQruaRhLU/KwAHoQ2wee1Xk2G8qWiod0DP75+foAjePX+sw==" saltValue="7ntbrJObzcwROXJoUaWkj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澤田　学</cp:lastModifiedBy>
  <cp:lastPrinted>2026-03-17T02:27:11Z</cp:lastPrinted>
  <dcterms:created xsi:type="dcterms:W3CDTF">2026-02-23T04:11:31Z</dcterms:created>
  <dcterms:modified xsi:type="dcterms:W3CDTF">2026-03-19T02:29:02Z</dcterms:modified>
  <cp:category/>
</cp:coreProperties>
</file>